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810" activeTab="0"/>
  </bookViews>
  <sheets>
    <sheet name="Доходи" sheetId="1" r:id="rId1"/>
    <sheet name="Видатки" sheetId="2" r:id="rId2"/>
  </sheets>
  <definedNames>
    <definedName name="_xlnm.Print_Area" localSheetId="0">'Доходи'!#REF!</definedName>
  </definedNames>
  <calcPr fullCalcOnLoad="1"/>
</workbook>
</file>

<file path=xl/sharedStrings.xml><?xml version="1.0" encoding="utf-8"?>
<sst xmlns="http://schemas.openxmlformats.org/spreadsheetml/2006/main" count="111" uniqueCount="78">
  <si>
    <t>Код</t>
  </si>
  <si>
    <t>Разом</t>
  </si>
  <si>
    <t>Освiта</t>
  </si>
  <si>
    <t>Охорона здоров'я</t>
  </si>
  <si>
    <t>Соцiальний захист та соцiальне забезпечення</t>
  </si>
  <si>
    <t>Культура i мистецтво</t>
  </si>
  <si>
    <t>Фізична культура і спорт</t>
  </si>
  <si>
    <t>Кошти, що передаються до бюджетів інших рівнів</t>
  </si>
  <si>
    <t>ВСЬОГО</t>
  </si>
  <si>
    <t>Загальний фонд</t>
  </si>
  <si>
    <t>Спеціальний фонд</t>
  </si>
  <si>
    <t>Процент виконання</t>
  </si>
  <si>
    <t>Додаток 2</t>
  </si>
  <si>
    <t xml:space="preserve"> </t>
  </si>
  <si>
    <t xml:space="preserve">         </t>
  </si>
  <si>
    <t xml:space="preserve">                                                                                                                                           </t>
  </si>
  <si>
    <t xml:space="preserve">Найменування доходів                                                                                </t>
  </si>
  <si>
    <t>Податкові надходження</t>
  </si>
  <si>
    <t>Неподаткові надходження</t>
  </si>
  <si>
    <t>Інші неподаткові надходження</t>
  </si>
  <si>
    <t xml:space="preserve">Власні надходження бюджетних установ </t>
  </si>
  <si>
    <t xml:space="preserve">Разом   доходів </t>
  </si>
  <si>
    <t>Офіційні  трансферти</t>
  </si>
  <si>
    <t>Дотації</t>
  </si>
  <si>
    <t>Субвенції</t>
  </si>
  <si>
    <t>ВСЬОГО  ДОХОДІВ</t>
  </si>
  <si>
    <t>Кошти, що надходять до районних та міських ( міст Києва і Севастополя, міст республіканського і обласного значення) бюджетів з міських ( міст районного значення), селищних , сільських та районних у містах бюджетів</t>
  </si>
  <si>
    <t>Доходи від операцій з капіталом</t>
  </si>
  <si>
    <t>Адміністративні штрафи та інші санкції</t>
  </si>
  <si>
    <t>Базова дотація</t>
  </si>
  <si>
    <t>Медична субвенція з державного бюджету місцевим бюджетам</t>
  </si>
  <si>
    <t>Освітня субвенція з державного бюджету місцевим бюджетам</t>
  </si>
  <si>
    <t>Податок та збір на доходи фізичних осіб</t>
  </si>
  <si>
    <t>Додаток 1</t>
  </si>
  <si>
    <t>Стабілізаційна дотація</t>
  </si>
  <si>
    <t xml:space="preserve">до рішення районної ради 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</si>
  <si>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</si>
  <si>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Кошти від продажу земельних ділянок несільськогосподарського призначення</t>
  </si>
  <si>
    <t>Субвенція з державного бюджету на здійснення заходів щодо соціально-економічного розвитку окремих територій</t>
  </si>
  <si>
    <t>грн.</t>
  </si>
  <si>
    <t>(грн.)</t>
  </si>
  <si>
    <t>Процент виконання до затверджених призначень</t>
  </si>
  <si>
    <t>Заступник голови районної ради</t>
  </si>
  <si>
    <t>Н.Ф.Якименко</t>
  </si>
  <si>
    <t>Спеціаль-ний фонд</t>
  </si>
  <si>
    <t>1000</t>
  </si>
  <si>
    <t>5000</t>
  </si>
  <si>
    <t>8000</t>
  </si>
  <si>
    <t>Затверджено з урахуванням змін на    2018 рік</t>
  </si>
  <si>
    <t>Відхилення фактичних доходів за 2018 рік до фактичних доходів за 2017 рік (%)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</si>
  <si>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</si>
  <si>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</si>
  <si>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</si>
  <si>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</si>
  <si>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</si>
  <si>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</si>
  <si>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>Затверджено з  урахуванням змін на 2018 рік</t>
  </si>
  <si>
    <t>Відхилення касових видатків за 2018 рік до касових видатків за 2017 рік (%)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</si>
  <si>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</si>
  <si>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</si>
  <si>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Економічна діяльність</t>
  </si>
  <si>
    <t>7000</t>
  </si>
  <si>
    <t>0100</t>
  </si>
  <si>
    <t>Державне управління</t>
  </si>
  <si>
    <t>2000</t>
  </si>
  <si>
    <t>3000</t>
  </si>
  <si>
    <t>4000</t>
  </si>
  <si>
    <t>Інша діяльність</t>
  </si>
  <si>
    <t xml:space="preserve">Видатки бюджету за типовою програмною класифікацією </t>
  </si>
  <si>
    <t>Доходи  районного  бюджету  за 1 півріччя  2018 року</t>
  </si>
  <si>
    <t xml:space="preserve">Фактично надійшло за 1 півріччя 2017 року </t>
  </si>
  <si>
    <t>Фактично надійшло за 1 півріччя  2018 року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</si>
  <si>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</si>
  <si>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Видатки районного бюджету за 1 півріччя 2018  року </t>
  </si>
  <si>
    <t>Касові видатки за 1 півріччя 2017 року</t>
  </si>
  <si>
    <t>Касові видатки за 1 півріччя  2018 року</t>
  </si>
  <si>
    <t>від  12 вересня  2018 року</t>
  </si>
  <si>
    <t>від 12 вересня 2018 року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</si>
</sst>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0"/>
    <numFmt numFmtId="174" formatCode="0.000"/>
    <numFmt numFmtId="175" formatCode="#,##0.0_р_."/>
    <numFmt numFmtId="176" formatCode="#,##0.0"/>
    <numFmt numFmtId="177" formatCode="0.000000"/>
    <numFmt numFmtId="178" formatCode="0.0000"/>
    <numFmt numFmtId="179" formatCode="0.00000000"/>
    <numFmt numFmtId="180" formatCode="0.0000000"/>
  </numFmts>
  <fonts count="60">
    <font>
      <sz val="10"/>
      <name val="Times"/>
      <family val="0"/>
    </font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b/>
      <i/>
      <sz val="13"/>
      <name val="Times New Roman Cyr"/>
      <family val="1"/>
    </font>
    <font>
      <i/>
      <sz val="13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"/>
      <family val="0"/>
    </font>
    <font>
      <sz val="12"/>
      <name val="Time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4" fillId="0" borderId="0" xfId="0" applyFont="1" applyAlignment="1" applyProtection="1">
      <alignment horizontal="center"/>
      <protection locked="0"/>
    </xf>
    <xf numFmtId="14" fontId="3" fillId="0" borderId="0" xfId="53" applyNumberFormat="1" applyFont="1" applyAlignment="1">
      <alignment horizontal="center"/>
      <protection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right"/>
    </xf>
    <xf numFmtId="172" fontId="13" fillId="33" borderId="10" xfId="0" applyNumberFormat="1" applyFont="1" applyFill="1" applyBorder="1" applyAlignment="1">
      <alignment horizontal="right"/>
    </xf>
    <xf numFmtId="172" fontId="13" fillId="0" borderId="10" xfId="0" applyNumberFormat="1" applyFont="1" applyBorder="1" applyAlignment="1">
      <alignment horizontal="right"/>
    </xf>
    <xf numFmtId="0" fontId="12" fillId="0" borderId="10" xfId="53" applyFont="1" applyBorder="1">
      <alignment/>
      <protection/>
    </xf>
    <xf numFmtId="0" fontId="12" fillId="0" borderId="10" xfId="53" applyFont="1" applyBorder="1" applyAlignment="1">
      <alignment horizontal="left" wrapText="1"/>
      <protection/>
    </xf>
    <xf numFmtId="2" fontId="12" fillId="33" borderId="10" xfId="53" applyNumberFormat="1" applyFont="1" applyFill="1" applyBorder="1" applyAlignment="1">
      <alignment horizontal="right"/>
      <protection/>
    </xf>
    <xf numFmtId="172" fontId="12" fillId="33" borderId="10" xfId="53" applyNumberFormat="1" applyFont="1" applyFill="1" applyBorder="1" applyAlignment="1">
      <alignment horizontal="right"/>
      <protection/>
    </xf>
    <xf numFmtId="0" fontId="13" fillId="0" borderId="10" xfId="53" applyFont="1" applyBorder="1">
      <alignment/>
      <protection/>
    </xf>
    <xf numFmtId="0" fontId="13" fillId="0" borderId="10" xfId="53" applyFont="1" applyBorder="1" applyAlignment="1">
      <alignment horizontal="center" wrapText="1"/>
      <protection/>
    </xf>
    <xf numFmtId="0" fontId="15" fillId="0" borderId="10" xfId="0" applyFont="1" applyBorder="1" applyAlignment="1">
      <alignment wrapText="1"/>
    </xf>
    <xf numFmtId="0" fontId="15" fillId="0" borderId="11" xfId="54" applyFont="1" applyBorder="1" applyAlignment="1" applyProtection="1">
      <alignment vertical="center" wrapText="1"/>
      <protection/>
    </xf>
    <xf numFmtId="0" fontId="15" fillId="0" borderId="12" xfId="0" applyFont="1" applyBorder="1" applyAlignment="1">
      <alignment wrapText="1"/>
    </xf>
    <xf numFmtId="0" fontId="15" fillId="0" borderId="10" xfId="54" applyFont="1" applyBorder="1" applyAlignment="1" applyProtection="1">
      <alignment vertical="center" wrapText="1"/>
      <protection/>
    </xf>
    <xf numFmtId="0" fontId="12" fillId="0" borderId="10" xfId="53" applyFont="1" applyBorder="1">
      <alignment/>
      <protection/>
    </xf>
    <xf numFmtId="0" fontId="12" fillId="0" borderId="10" xfId="53" applyFont="1" applyBorder="1" applyAlignment="1">
      <alignment horizontal="left" wrapText="1"/>
      <protection/>
    </xf>
    <xf numFmtId="172" fontId="11" fillId="33" borderId="10" xfId="53" applyNumberFormat="1" applyFont="1" applyFill="1" applyBorder="1" applyAlignment="1">
      <alignment horizontal="right"/>
      <protection/>
    </xf>
    <xf numFmtId="0" fontId="12" fillId="0" borderId="10" xfId="0" applyFont="1" applyBorder="1" applyAlignment="1">
      <alignment wrapText="1"/>
    </xf>
    <xf numFmtId="0" fontId="13" fillId="0" borderId="10" xfId="53" applyFont="1" applyBorder="1">
      <alignment/>
      <protection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3" fillId="33" borderId="10" xfId="53" applyFont="1" applyFill="1" applyBorder="1" applyAlignment="1">
      <alignment horizontal="center" wrapText="1"/>
      <protection/>
    </xf>
    <xf numFmtId="0" fontId="11" fillId="0" borderId="10" xfId="53" applyFont="1" applyBorder="1">
      <alignment/>
      <protection/>
    </xf>
    <xf numFmtId="0" fontId="11" fillId="33" borderId="10" xfId="53" applyFont="1" applyFill="1" applyBorder="1" applyAlignment="1">
      <alignment horizontal="left" wrapText="1"/>
      <protection/>
    </xf>
    <xf numFmtId="0" fontId="12" fillId="0" borderId="10" xfId="53" applyFont="1" applyBorder="1" applyAlignment="1">
      <alignment vertical="distributed" wrapText="1"/>
      <protection/>
    </xf>
    <xf numFmtId="0" fontId="15" fillId="0" borderId="10" xfId="0" applyFont="1" applyFill="1" applyBorder="1" applyAlignment="1">
      <alignment wrapText="1"/>
    </xf>
    <xf numFmtId="0" fontId="11" fillId="0" borderId="10" xfId="53" applyFont="1" applyBorder="1">
      <alignment/>
      <protection/>
    </xf>
    <xf numFmtId="0" fontId="16" fillId="0" borderId="10" xfId="54" applyFont="1" applyBorder="1" applyAlignment="1" applyProtection="1">
      <alignment horizontal="justify" wrapText="1"/>
      <protection/>
    </xf>
    <xf numFmtId="0" fontId="15" fillId="0" borderId="10" xfId="0" applyFont="1" applyBorder="1" applyAlignment="1">
      <alignment wrapText="1"/>
    </xf>
    <xf numFmtId="0" fontId="12" fillId="0" borderId="13" xfId="53" applyFont="1" applyBorder="1" applyAlignment="1">
      <alignment horizontal="left" wrapText="1"/>
      <protection/>
    </xf>
    <xf numFmtId="0" fontId="15" fillId="0" borderId="0" xfId="0" applyFont="1" applyAlignment="1">
      <alignment wrapText="1"/>
    </xf>
    <xf numFmtId="0" fontId="11" fillId="0" borderId="10" xfId="53" applyFont="1" applyBorder="1" applyAlignment="1">
      <alignment horizontal="center"/>
      <protection/>
    </xf>
    <xf numFmtId="2" fontId="11" fillId="33" borderId="10" xfId="53" applyNumberFormat="1" applyFont="1" applyFill="1" applyBorder="1" applyAlignment="1">
      <alignment horizontal="right" wrapText="1"/>
      <protection/>
    </xf>
    <xf numFmtId="0" fontId="12" fillId="0" borderId="14" xfId="53" applyFont="1" applyBorder="1">
      <alignment/>
      <protection/>
    </xf>
    <xf numFmtId="0" fontId="12" fillId="33" borderId="14" xfId="53" applyFont="1" applyFill="1" applyBorder="1" applyAlignment="1" quotePrefix="1">
      <alignment horizontal="left" wrapText="1"/>
      <protection/>
    </xf>
    <xf numFmtId="172" fontId="12" fillId="33" borderId="14" xfId="53" applyNumberFormat="1" applyFont="1" applyFill="1" applyBorder="1" applyAlignment="1">
      <alignment horizontal="right"/>
      <protection/>
    </xf>
    <xf numFmtId="172" fontId="14" fillId="33" borderId="14" xfId="0" applyNumberFormat="1" applyFont="1" applyFill="1" applyBorder="1" applyAlignment="1">
      <alignment horizontal="right"/>
    </xf>
    <xf numFmtId="172" fontId="12" fillId="0" borderId="14" xfId="53" applyNumberFormat="1" applyFont="1" applyBorder="1" applyAlignment="1">
      <alignment horizontal="right"/>
      <protection/>
    </xf>
    <xf numFmtId="172" fontId="14" fillId="0" borderId="14" xfId="0" applyNumberFormat="1" applyFont="1" applyBorder="1" applyAlignment="1">
      <alignment horizontal="right"/>
    </xf>
    <xf numFmtId="172" fontId="13" fillId="0" borderId="14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/>
    </xf>
    <xf numFmtId="0" fontId="12" fillId="0" borderId="0" xfId="53" applyFont="1">
      <alignment/>
      <protection/>
    </xf>
    <xf numFmtId="0" fontId="12" fillId="0" borderId="0" xfId="53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2" fontId="13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2" fillId="0" borderId="10" xfId="53" applyNumberFormat="1" applyFont="1" applyBorder="1" applyAlignment="1">
      <alignment horizontal="right"/>
      <protection/>
    </xf>
    <xf numFmtId="0" fontId="4" fillId="33" borderId="0" xfId="0" applyFont="1" applyFill="1" applyAlignment="1" applyProtection="1">
      <alignment horizontal="left"/>
      <protection locked="0"/>
    </xf>
    <xf numFmtId="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2" fontId="12" fillId="33" borderId="10" xfId="53" applyNumberFormat="1" applyFont="1" applyFill="1" applyBorder="1" applyAlignment="1">
      <alignment horizontal="right"/>
      <protection/>
    </xf>
    <xf numFmtId="0" fontId="58" fillId="0" borderId="10" xfId="52" applyFont="1" applyBorder="1">
      <alignment/>
      <protection/>
    </xf>
    <xf numFmtId="2" fontId="11" fillId="33" borderId="10" xfId="53" applyNumberFormat="1" applyFont="1" applyFill="1" applyBorder="1" applyAlignment="1">
      <alignment horizontal="right"/>
      <protection/>
    </xf>
    <xf numFmtId="14" fontId="3" fillId="34" borderId="0" xfId="53" applyNumberFormat="1" applyFont="1" applyFill="1" applyAlignment="1">
      <alignment horizontal="center"/>
      <protection/>
    </xf>
    <xf numFmtId="0" fontId="4" fillId="34" borderId="0" xfId="0" applyFont="1" applyFill="1" applyAlignment="1" applyProtection="1">
      <alignment horizontal="center"/>
      <protection locked="0"/>
    </xf>
    <xf numFmtId="0" fontId="17" fillId="33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justify"/>
    </xf>
    <xf numFmtId="0" fontId="17" fillId="0" borderId="0" xfId="0" applyFont="1" applyFill="1" applyAlignment="1">
      <alignment vertical="justify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right"/>
    </xf>
    <xf numFmtId="172" fontId="12" fillId="0" borderId="10" xfId="53" applyNumberFormat="1" applyFont="1" applyBorder="1" applyAlignment="1">
      <alignment horizontal="right"/>
      <protection/>
    </xf>
    <xf numFmtId="172" fontId="12" fillId="0" borderId="10" xfId="0" applyNumberFormat="1" applyFont="1" applyBorder="1" applyAlignment="1">
      <alignment horizontal="right"/>
    </xf>
    <xf numFmtId="2" fontId="11" fillId="33" borderId="10" xfId="53" applyNumberFormat="1" applyFont="1" applyFill="1" applyBorder="1" applyAlignment="1">
      <alignment horizontal="right"/>
      <protection/>
    </xf>
    <xf numFmtId="172" fontId="11" fillId="0" borderId="10" xfId="53" applyNumberFormat="1" applyFont="1" applyBorder="1" applyAlignment="1">
      <alignment horizontal="right"/>
      <protection/>
    </xf>
    <xf numFmtId="172" fontId="11" fillId="33" borderId="10" xfId="53" applyNumberFormat="1" applyFont="1" applyFill="1" applyBorder="1" applyAlignment="1">
      <alignment horizontal="right"/>
      <protection/>
    </xf>
    <xf numFmtId="172" fontId="11" fillId="35" borderId="10" xfId="0" applyNumberFormat="1" applyFont="1" applyFill="1" applyBorder="1" applyAlignment="1">
      <alignment horizontal="right"/>
    </xf>
    <xf numFmtId="172" fontId="12" fillId="35" borderId="10" xfId="53" applyNumberFormat="1" applyFont="1" applyFill="1" applyBorder="1" applyAlignment="1">
      <alignment horizontal="right"/>
      <protection/>
    </xf>
    <xf numFmtId="172" fontId="12" fillId="35" borderId="10" xfId="0" applyNumberFormat="1" applyFont="1" applyFill="1" applyBorder="1" applyAlignment="1">
      <alignment horizontal="right"/>
    </xf>
    <xf numFmtId="172" fontId="11" fillId="35" borderId="10" xfId="53" applyNumberFormat="1" applyFont="1" applyFill="1" applyBorder="1" applyAlignment="1">
      <alignment horizontal="right"/>
      <protection/>
    </xf>
    <xf numFmtId="2" fontId="11" fillId="34" borderId="10" xfId="0" applyNumberFormat="1" applyFont="1" applyFill="1" applyBorder="1" applyAlignment="1">
      <alignment horizontal="right"/>
    </xf>
    <xf numFmtId="172" fontId="11" fillId="34" borderId="10" xfId="0" applyNumberFormat="1" applyFont="1" applyFill="1" applyBorder="1" applyAlignment="1">
      <alignment horizontal="right"/>
    </xf>
    <xf numFmtId="172" fontId="12" fillId="34" borderId="10" xfId="53" applyNumberFormat="1" applyFont="1" applyFill="1" applyBorder="1" applyAlignment="1">
      <alignment horizontal="right"/>
      <protection/>
    </xf>
    <xf numFmtId="172" fontId="12" fillId="34" borderId="10" xfId="0" applyNumberFormat="1" applyFont="1" applyFill="1" applyBorder="1" applyAlignment="1">
      <alignment horizontal="right"/>
    </xf>
    <xf numFmtId="2" fontId="12" fillId="34" borderId="10" xfId="53" applyNumberFormat="1" applyFont="1" applyFill="1" applyBorder="1" applyAlignment="1">
      <alignment horizontal="right"/>
      <protection/>
    </xf>
    <xf numFmtId="2" fontId="12" fillId="34" borderId="10" xfId="0" applyNumberFormat="1" applyFont="1" applyFill="1" applyBorder="1" applyAlignment="1">
      <alignment horizontal="right"/>
    </xf>
    <xf numFmtId="2" fontId="11" fillId="34" borderId="10" xfId="53" applyNumberFormat="1" applyFont="1" applyFill="1" applyBorder="1" applyAlignment="1">
      <alignment horizontal="right"/>
      <protection/>
    </xf>
    <xf numFmtId="172" fontId="12" fillId="34" borderId="10" xfId="53" applyNumberFormat="1" applyFont="1" applyFill="1" applyBorder="1" applyAlignment="1">
      <alignment horizontal="right"/>
      <protection/>
    </xf>
    <xf numFmtId="172" fontId="11" fillId="34" borderId="10" xfId="53" applyNumberFormat="1" applyFont="1" applyFill="1" applyBorder="1" applyAlignment="1">
      <alignment horizontal="right"/>
      <protection/>
    </xf>
    <xf numFmtId="2" fontId="12" fillId="34" borderId="10" xfId="53" applyNumberFormat="1" applyFont="1" applyFill="1" applyBorder="1" applyAlignment="1">
      <alignment horizontal="right"/>
      <protection/>
    </xf>
    <xf numFmtId="2" fontId="12" fillId="34" borderId="10" xfId="0" applyNumberFormat="1" applyFont="1" applyFill="1" applyBorder="1" applyAlignment="1">
      <alignment horizontal="right"/>
    </xf>
    <xf numFmtId="172" fontId="12" fillId="34" borderId="10" xfId="0" applyNumberFormat="1" applyFont="1" applyFill="1" applyBorder="1" applyAlignment="1">
      <alignment horizontal="right"/>
    </xf>
    <xf numFmtId="0" fontId="11" fillId="34" borderId="10" xfId="53" applyFont="1" applyFill="1" applyBorder="1" applyAlignment="1">
      <alignment horizontal="right"/>
      <protection/>
    </xf>
    <xf numFmtId="2" fontId="11" fillId="34" borderId="10" xfId="53" applyNumberFormat="1" applyFont="1" applyFill="1" applyBorder="1" applyAlignment="1">
      <alignment horizontal="right" wrapText="1"/>
      <protection/>
    </xf>
    <xf numFmtId="0" fontId="18" fillId="34" borderId="10" xfId="0" applyFont="1" applyFill="1" applyBorder="1" applyAlignment="1">
      <alignment/>
    </xf>
    <xf numFmtId="2" fontId="19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2" fontId="11" fillId="34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6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 applyProtection="1">
      <alignment wrapText="1"/>
      <protection locked="0"/>
    </xf>
    <xf numFmtId="172" fontId="2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11" fillId="34" borderId="10" xfId="0" applyFont="1" applyFill="1" applyBorder="1" applyAlignment="1" applyProtection="1">
      <alignment horizontal="center" wrapText="1"/>
      <protection locked="0"/>
    </xf>
    <xf numFmtId="0" fontId="11" fillId="34" borderId="10" xfId="0" applyFont="1" applyFill="1" applyBorder="1" applyAlignment="1" applyProtection="1">
      <alignment horizontal="left" wrapText="1"/>
      <protection locked="0"/>
    </xf>
    <xf numFmtId="2" fontId="11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59" fillId="0" borderId="10" xfId="52" applyFont="1" applyBorder="1">
      <alignment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4" fontId="20" fillId="0" borderId="13" xfId="0" applyNumberFormat="1" applyFont="1" applyFill="1" applyBorder="1" applyAlignment="1" applyProtection="1">
      <alignment horizontal="right"/>
      <protection/>
    </xf>
    <xf numFmtId="4" fontId="20" fillId="34" borderId="13" xfId="0" applyNumberFormat="1" applyFont="1" applyFill="1" applyBorder="1" applyAlignment="1" applyProtection="1">
      <alignment horizontal="right"/>
      <protection/>
    </xf>
    <xf numFmtId="0" fontId="7" fillId="0" borderId="14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7" fillId="0" borderId="15" xfId="53" applyNumberFormat="1" applyFont="1" applyBorder="1" applyAlignment="1">
      <alignment horizontal="center" vertical="center" wrapText="1"/>
      <protection/>
    </xf>
    <xf numFmtId="49" fontId="7" fillId="0" borderId="16" xfId="53" applyNumberFormat="1" applyFont="1" applyBorder="1" applyAlignment="1">
      <alignment horizontal="center" vertical="center" wrapText="1"/>
      <protection/>
    </xf>
    <xf numFmtId="49" fontId="7" fillId="0" borderId="17" xfId="53" applyNumberFormat="1" applyFont="1" applyBorder="1" applyAlignment="1">
      <alignment horizontal="center" vertical="center" wrapText="1"/>
      <protection/>
    </xf>
    <xf numFmtId="0" fontId="4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14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5" xfId="53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4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11" fillId="0" borderId="10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0202PRDH" xfId="53"/>
    <cellStyle name="Обычный_ZV1PIV9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75" zoomScaleNormal="75" zoomScalePageLayoutView="0" workbookViewId="0" topLeftCell="F47">
      <selection activeCell="W11" sqref="W11"/>
    </sheetView>
  </sheetViews>
  <sheetFormatPr defaultColWidth="9.00390625" defaultRowHeight="12.75"/>
  <cols>
    <col min="1" max="1" width="14.00390625" style="1" customWidth="1"/>
    <col min="2" max="2" width="77.625" style="1" customWidth="1"/>
    <col min="3" max="3" width="18.00390625" style="1" customWidth="1"/>
    <col min="4" max="4" width="15.625" style="1" customWidth="1"/>
    <col min="5" max="5" width="20.50390625" style="1" customWidth="1"/>
    <col min="6" max="6" width="22.125" style="1" customWidth="1"/>
    <col min="7" max="7" width="16.875" style="1" customWidth="1"/>
    <col min="8" max="8" width="20.375" style="1" customWidth="1"/>
    <col min="9" max="9" width="18.625" style="1" customWidth="1"/>
    <col min="10" max="10" width="16.50390625" style="1" customWidth="1"/>
    <col min="11" max="11" width="20.50390625" style="1" customWidth="1"/>
    <col min="12" max="12" width="14.50390625" style="1" customWidth="1"/>
    <col min="13" max="13" width="13.125" style="1" customWidth="1"/>
    <col min="14" max="14" width="13.875" style="1" customWidth="1"/>
    <col min="15" max="15" width="13.50390625" style="1" customWidth="1"/>
    <col min="16" max="16" width="13.875" style="1" customWidth="1"/>
    <col min="17" max="17" width="11.875" style="1" customWidth="1"/>
    <col min="18" max="242" width="9.375" style="1" customWidth="1"/>
    <col min="243" max="16384" width="9.375" style="1" customWidth="1"/>
  </cols>
  <sheetData>
    <row r="1" spans="1:17" ht="16.5" customHeight="1">
      <c r="A1" s="1" t="s">
        <v>15</v>
      </c>
      <c r="F1" s="2"/>
      <c r="G1" s="2"/>
      <c r="H1" s="2"/>
      <c r="O1" s="2"/>
      <c r="P1" s="2"/>
      <c r="Q1" s="2"/>
    </row>
    <row r="2" spans="2:17" ht="15.75" customHeight="1">
      <c r="B2" s="1" t="s">
        <v>13</v>
      </c>
      <c r="F2" s="2"/>
      <c r="G2" s="3"/>
      <c r="H2" s="2"/>
      <c r="I2" s="4"/>
      <c r="J2" s="5"/>
      <c r="O2" s="4" t="s">
        <v>33</v>
      </c>
      <c r="P2" s="6"/>
      <c r="Q2" s="6"/>
    </row>
    <row r="3" spans="6:17" ht="15.75" customHeight="1">
      <c r="F3" s="2"/>
      <c r="G3" s="3"/>
      <c r="H3" s="2"/>
      <c r="I3" s="3"/>
      <c r="J3" s="3"/>
      <c r="O3" s="3" t="s">
        <v>35</v>
      </c>
      <c r="P3" s="2"/>
      <c r="Q3" s="2"/>
    </row>
    <row r="4" spans="6:17" ht="15.75" customHeight="1">
      <c r="F4" s="2"/>
      <c r="G4" s="3"/>
      <c r="H4" s="2"/>
      <c r="I4" s="2"/>
      <c r="J4" s="3"/>
      <c r="O4" s="143" t="s">
        <v>77</v>
      </c>
      <c r="P4" s="144"/>
      <c r="Q4" s="144"/>
    </row>
    <row r="5" spans="6:17" ht="15.75" customHeight="1">
      <c r="F5" s="2"/>
      <c r="G5" s="3"/>
      <c r="H5" s="2"/>
      <c r="I5" s="3"/>
      <c r="J5" s="7"/>
      <c r="O5" s="66"/>
      <c r="P5" s="72"/>
      <c r="Q5" s="8"/>
    </row>
    <row r="6" spans="1:17" ht="22.5" customHeight="1">
      <c r="A6" s="145" t="s">
        <v>69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11:17" ht="16.5" customHeight="1">
      <c r="K7" s="62" t="s">
        <v>39</v>
      </c>
      <c r="Q7" s="62"/>
    </row>
    <row r="8" spans="1:17" ht="50.25" customHeight="1">
      <c r="A8" s="147" t="s">
        <v>0</v>
      </c>
      <c r="B8" s="150" t="s">
        <v>16</v>
      </c>
      <c r="C8" s="139" t="s">
        <v>70</v>
      </c>
      <c r="D8" s="139"/>
      <c r="E8" s="139"/>
      <c r="F8" s="140" t="s">
        <v>48</v>
      </c>
      <c r="G8" s="141"/>
      <c r="H8" s="142"/>
      <c r="I8" s="133" t="s">
        <v>71</v>
      </c>
      <c r="J8" s="134"/>
      <c r="K8" s="135"/>
      <c r="L8" s="133" t="s">
        <v>49</v>
      </c>
      <c r="M8" s="134"/>
      <c r="N8" s="135"/>
      <c r="O8" s="136" t="s">
        <v>41</v>
      </c>
      <c r="P8" s="137"/>
      <c r="Q8" s="138"/>
    </row>
    <row r="9" spans="1:17" ht="27.75" customHeight="1">
      <c r="A9" s="148"/>
      <c r="B9" s="151"/>
      <c r="C9" s="129" t="s">
        <v>9</v>
      </c>
      <c r="D9" s="131" t="s">
        <v>10</v>
      </c>
      <c r="E9" s="127" t="s">
        <v>1</v>
      </c>
      <c r="F9" s="129" t="s">
        <v>9</v>
      </c>
      <c r="G9" s="131" t="s">
        <v>10</v>
      </c>
      <c r="H9" s="127" t="s">
        <v>1</v>
      </c>
      <c r="I9" s="129" t="s">
        <v>9</v>
      </c>
      <c r="J9" s="131" t="s">
        <v>10</v>
      </c>
      <c r="K9" s="127" t="s">
        <v>1</v>
      </c>
      <c r="L9" s="129" t="s">
        <v>9</v>
      </c>
      <c r="M9" s="131" t="s">
        <v>10</v>
      </c>
      <c r="N9" s="127" t="s">
        <v>1</v>
      </c>
      <c r="O9" s="129" t="s">
        <v>9</v>
      </c>
      <c r="P9" s="131" t="s">
        <v>10</v>
      </c>
      <c r="Q9" s="127" t="s">
        <v>1</v>
      </c>
    </row>
    <row r="10" spans="1:17" ht="7.5" customHeight="1">
      <c r="A10" s="149"/>
      <c r="B10" s="152"/>
      <c r="C10" s="130"/>
      <c r="D10" s="132"/>
      <c r="E10" s="128"/>
      <c r="F10" s="130"/>
      <c r="G10" s="132"/>
      <c r="H10" s="128"/>
      <c r="I10" s="130"/>
      <c r="J10" s="132"/>
      <c r="K10" s="128"/>
      <c r="L10" s="130"/>
      <c r="M10" s="132"/>
      <c r="N10" s="128"/>
      <c r="O10" s="130"/>
      <c r="P10" s="132"/>
      <c r="Q10" s="128"/>
    </row>
    <row r="11" spans="1:17" ht="24" customHeight="1">
      <c r="A11" s="18">
        <v>10000000</v>
      </c>
      <c r="B11" s="19" t="s">
        <v>17</v>
      </c>
      <c r="C11" s="20">
        <f>C12</f>
        <v>9009713.15</v>
      </c>
      <c r="D11" s="63"/>
      <c r="E11" s="63">
        <f>C11+D11</f>
        <v>9009713.15</v>
      </c>
      <c r="F11" s="93">
        <f>F12</f>
        <v>23546600</v>
      </c>
      <c r="G11" s="94"/>
      <c r="H11" s="94">
        <f aca="true" t="shared" si="0" ref="H11:H25">F11+G11</f>
        <v>23546600</v>
      </c>
      <c r="I11" s="93">
        <f>I12</f>
        <v>11785938.6</v>
      </c>
      <c r="J11" s="93"/>
      <c r="K11" s="93">
        <f>I11+J11</f>
        <v>11785938.6</v>
      </c>
      <c r="L11" s="85">
        <f aca="true" t="shared" si="1" ref="L11:L16">I11/C11*100</f>
        <v>130.81369410745333</v>
      </c>
      <c r="M11" s="85"/>
      <c r="N11" s="85">
        <f aca="true" t="shared" si="2" ref="N11:N17">K11/E11*100</f>
        <v>130.81369410745333</v>
      </c>
      <c r="O11" s="85">
        <f>I11/F11*100</f>
        <v>50.05367484052899</v>
      </c>
      <c r="P11" s="85"/>
      <c r="Q11" s="85">
        <f>K11/H11*100</f>
        <v>50.05367484052899</v>
      </c>
    </row>
    <row r="12" spans="1:17" ht="21" customHeight="1">
      <c r="A12" s="23">
        <v>11010000</v>
      </c>
      <c r="B12" s="24" t="s">
        <v>32</v>
      </c>
      <c r="C12" s="25">
        <v>9009713.15</v>
      </c>
      <c r="D12" s="65"/>
      <c r="E12" s="83">
        <f>C12+D12</f>
        <v>9009713.15</v>
      </c>
      <c r="F12" s="107">
        <v>23546600</v>
      </c>
      <c r="G12" s="95"/>
      <c r="H12" s="96">
        <f t="shared" si="0"/>
        <v>23546600</v>
      </c>
      <c r="I12" s="120">
        <v>11785938.6</v>
      </c>
      <c r="J12" s="97"/>
      <c r="K12" s="98">
        <f>I12+J12</f>
        <v>11785938.6</v>
      </c>
      <c r="L12" s="85">
        <f t="shared" si="1"/>
        <v>130.81369410745333</v>
      </c>
      <c r="M12" s="85"/>
      <c r="N12" s="85">
        <f t="shared" si="2"/>
        <v>130.81369410745333</v>
      </c>
      <c r="O12" s="85">
        <f>I12/F12*100</f>
        <v>50.05367484052899</v>
      </c>
      <c r="P12" s="85"/>
      <c r="Q12" s="85">
        <f>K12/H12*100</f>
        <v>50.05367484052899</v>
      </c>
    </row>
    <row r="13" spans="1:17" s="9" customFormat="1" ht="21.75" customHeight="1">
      <c r="A13" s="27">
        <v>20000000</v>
      </c>
      <c r="B13" s="28" t="s">
        <v>18</v>
      </c>
      <c r="C13" s="86">
        <f>C14+C16+C15</f>
        <v>20787.620000000003</v>
      </c>
      <c r="D13" s="86">
        <f>D17</f>
        <v>730490.7</v>
      </c>
      <c r="E13" s="83">
        <f aca="true" t="shared" si="3" ref="E13:E32">C13+D13</f>
        <v>751278.32</v>
      </c>
      <c r="F13" s="99">
        <f>F14+F16+F15</f>
        <v>49100</v>
      </c>
      <c r="G13" s="99">
        <f>G17</f>
        <v>997828</v>
      </c>
      <c r="H13" s="94">
        <f t="shared" si="0"/>
        <v>1046928</v>
      </c>
      <c r="I13" s="99">
        <f>I14+I16+I15</f>
        <v>65952.52</v>
      </c>
      <c r="J13" s="99">
        <f>J17</f>
        <v>756198.35</v>
      </c>
      <c r="K13" s="98">
        <f aca="true" t="shared" si="4" ref="K13:K40">I13+J13</f>
        <v>822150.87</v>
      </c>
      <c r="L13" s="85">
        <f t="shared" si="1"/>
        <v>317.26825870397863</v>
      </c>
      <c r="M13" s="85">
        <f>J13/D13*100</f>
        <v>103.51923029273338</v>
      </c>
      <c r="N13" s="85">
        <f t="shared" si="2"/>
        <v>109.43359446336747</v>
      </c>
      <c r="O13" s="85">
        <f>I13/F13*100</f>
        <v>134.32285132382893</v>
      </c>
      <c r="P13" s="85">
        <f>J13/G13*100</f>
        <v>75.78443880107594</v>
      </c>
      <c r="Q13" s="85">
        <f>K13/H13*100</f>
        <v>78.52983872816469</v>
      </c>
    </row>
    <row r="14" spans="1:17" s="10" customFormat="1" ht="23.25" customHeight="1">
      <c r="A14" s="29">
        <v>21081100</v>
      </c>
      <c r="B14" s="30" t="s">
        <v>28</v>
      </c>
      <c r="C14" s="26">
        <v>731</v>
      </c>
      <c r="D14" s="84"/>
      <c r="E14" s="85">
        <f t="shared" si="3"/>
        <v>731</v>
      </c>
      <c r="F14" s="95">
        <v>0</v>
      </c>
      <c r="G14" s="95"/>
      <c r="H14" s="96">
        <f t="shared" si="0"/>
        <v>0</v>
      </c>
      <c r="I14" s="95"/>
      <c r="J14" s="95"/>
      <c r="K14" s="96">
        <f t="shared" si="4"/>
        <v>0</v>
      </c>
      <c r="L14" s="85">
        <f t="shared" si="1"/>
        <v>0</v>
      </c>
      <c r="M14" s="85"/>
      <c r="N14" s="85">
        <f t="shared" si="2"/>
        <v>0</v>
      </c>
      <c r="O14" s="85"/>
      <c r="P14" s="85"/>
      <c r="Q14" s="85"/>
    </row>
    <row r="15" spans="1:17" s="10" customFormat="1" ht="45" customHeight="1">
      <c r="A15" s="31">
        <v>22080400</v>
      </c>
      <c r="B15" s="32" t="s">
        <v>36</v>
      </c>
      <c r="C15" s="25">
        <v>9138.68</v>
      </c>
      <c r="D15" s="84"/>
      <c r="E15" s="83">
        <f t="shared" si="3"/>
        <v>9138.68</v>
      </c>
      <c r="F15" s="95">
        <v>47100</v>
      </c>
      <c r="G15" s="95"/>
      <c r="H15" s="96">
        <f t="shared" si="0"/>
        <v>47100</v>
      </c>
      <c r="I15" s="120">
        <v>20692.9</v>
      </c>
      <c r="J15" s="95"/>
      <c r="K15" s="98">
        <f t="shared" si="4"/>
        <v>20692.9</v>
      </c>
      <c r="L15" s="85">
        <f t="shared" si="1"/>
        <v>226.43204489050936</v>
      </c>
      <c r="M15" s="85"/>
      <c r="N15" s="85">
        <f t="shared" si="2"/>
        <v>226.43204489050936</v>
      </c>
      <c r="O15" s="85">
        <f>I15/F15*100</f>
        <v>43.933970276008495</v>
      </c>
      <c r="P15" s="85"/>
      <c r="Q15" s="85">
        <f>K15/H15*100</f>
        <v>43.933970276008495</v>
      </c>
    </row>
    <row r="16" spans="1:17" s="10" customFormat="1" ht="18.75" customHeight="1">
      <c r="A16" s="33">
        <v>24603000</v>
      </c>
      <c r="B16" s="34" t="s">
        <v>19</v>
      </c>
      <c r="C16" s="69">
        <v>10917.94</v>
      </c>
      <c r="D16" s="87"/>
      <c r="E16" s="83">
        <f t="shared" si="3"/>
        <v>10917.94</v>
      </c>
      <c r="F16" s="100">
        <v>2000</v>
      </c>
      <c r="G16" s="101"/>
      <c r="H16" s="94">
        <f t="shared" si="0"/>
        <v>2000</v>
      </c>
      <c r="I16" s="121">
        <v>45259.62</v>
      </c>
      <c r="J16" s="101"/>
      <c r="K16" s="98">
        <f t="shared" si="4"/>
        <v>45259.62</v>
      </c>
      <c r="L16" s="85">
        <f t="shared" si="1"/>
        <v>414.5435860611068</v>
      </c>
      <c r="M16" s="85"/>
      <c r="N16" s="85">
        <f t="shared" si="2"/>
        <v>414.5435860611068</v>
      </c>
      <c r="O16" s="85">
        <f>I16/F16*100</f>
        <v>2262.981</v>
      </c>
      <c r="P16" s="85"/>
      <c r="Q16" s="85">
        <f>K16/H16*100</f>
        <v>2262.981</v>
      </c>
    </row>
    <row r="17" spans="1:17" s="10" customFormat="1" ht="18.75" customHeight="1">
      <c r="A17" s="33">
        <v>25000000</v>
      </c>
      <c r="B17" s="36" t="s">
        <v>20</v>
      </c>
      <c r="C17" s="21"/>
      <c r="D17" s="65">
        <v>730490.7</v>
      </c>
      <c r="E17" s="83">
        <f t="shared" si="3"/>
        <v>730490.7</v>
      </c>
      <c r="F17" s="105"/>
      <c r="G17" s="100">
        <v>997828</v>
      </c>
      <c r="H17" s="94">
        <f t="shared" si="0"/>
        <v>997828</v>
      </c>
      <c r="I17" s="94"/>
      <c r="J17" s="122">
        <v>756198.35</v>
      </c>
      <c r="K17" s="98">
        <f t="shared" si="4"/>
        <v>756198.35</v>
      </c>
      <c r="L17" s="85"/>
      <c r="M17" s="85">
        <f>J17/D17*100</f>
        <v>103.51923029273338</v>
      </c>
      <c r="N17" s="85">
        <f t="shared" si="2"/>
        <v>103.51923029273338</v>
      </c>
      <c r="O17" s="85"/>
      <c r="P17" s="85">
        <f>J17/G17*100</f>
        <v>75.78443880107594</v>
      </c>
      <c r="Q17" s="85">
        <f>K17/H17*100</f>
        <v>75.78443880107594</v>
      </c>
    </row>
    <row r="18" spans="1:17" s="10" customFormat="1" ht="2.25" customHeight="1" hidden="1">
      <c r="A18" s="37">
        <v>30000000</v>
      </c>
      <c r="B18" s="38" t="s">
        <v>27</v>
      </c>
      <c r="C18" s="35">
        <f>C19</f>
        <v>0</v>
      </c>
      <c r="D18" s="87">
        <f>D19</f>
        <v>0</v>
      </c>
      <c r="E18" s="85">
        <f t="shared" si="3"/>
        <v>0</v>
      </c>
      <c r="F18" s="92"/>
      <c r="G18" s="92"/>
      <c r="H18" s="89">
        <f t="shared" si="0"/>
        <v>0</v>
      </c>
      <c r="I18" s="101">
        <f>I19</f>
        <v>0</v>
      </c>
      <c r="J18" s="101">
        <f>J19</f>
        <v>0</v>
      </c>
      <c r="K18" s="96">
        <f t="shared" si="4"/>
        <v>0</v>
      </c>
      <c r="L18" s="85"/>
      <c r="M18" s="85"/>
      <c r="N18" s="85"/>
      <c r="O18" s="85"/>
      <c r="P18" s="85"/>
      <c r="Q18" s="85"/>
    </row>
    <row r="19" spans="1:17" ht="33" customHeight="1" hidden="1">
      <c r="A19" s="23">
        <v>33010100</v>
      </c>
      <c r="B19" s="39" t="s">
        <v>37</v>
      </c>
      <c r="C19" s="26"/>
      <c r="D19" s="84"/>
      <c r="E19" s="85">
        <f t="shared" si="3"/>
        <v>0</v>
      </c>
      <c r="F19" s="90">
        <v>0</v>
      </c>
      <c r="G19" s="90"/>
      <c r="H19" s="89">
        <f t="shared" si="0"/>
        <v>0</v>
      </c>
      <c r="I19" s="95"/>
      <c r="J19" s="95"/>
      <c r="K19" s="96">
        <f t="shared" si="4"/>
        <v>0</v>
      </c>
      <c r="L19" s="85"/>
      <c r="M19" s="85"/>
      <c r="N19" s="85"/>
      <c r="O19" s="85"/>
      <c r="P19" s="85"/>
      <c r="Q19" s="85"/>
    </row>
    <row r="20" spans="1:17" ht="21.75" customHeight="1">
      <c r="A20" s="23"/>
      <c r="B20" s="40" t="s">
        <v>21</v>
      </c>
      <c r="C20" s="86">
        <f>C11+C13+C17</f>
        <v>9030500.77</v>
      </c>
      <c r="D20" s="86">
        <f>D13+D18</f>
        <v>730490.7</v>
      </c>
      <c r="E20" s="119">
        <f t="shared" si="3"/>
        <v>9760991.469999999</v>
      </c>
      <c r="F20" s="101">
        <f>F11+F13</f>
        <v>23595700</v>
      </c>
      <c r="G20" s="99">
        <f>G13+G18</f>
        <v>997828</v>
      </c>
      <c r="H20" s="94">
        <f t="shared" si="0"/>
        <v>24593528</v>
      </c>
      <c r="I20" s="99">
        <f>I11+I13+I17</f>
        <v>11851891.12</v>
      </c>
      <c r="J20" s="99">
        <f>J13+J18</f>
        <v>756198.35</v>
      </c>
      <c r="K20" s="98">
        <f t="shared" si="4"/>
        <v>12608089.469999999</v>
      </c>
      <c r="L20" s="85">
        <f aca="true" t="shared" si="5" ref="L20:N21">I20/C20*100</f>
        <v>131.24290027606077</v>
      </c>
      <c r="M20" s="85">
        <f t="shared" si="5"/>
        <v>103.51923029273338</v>
      </c>
      <c r="N20" s="85">
        <f t="shared" si="5"/>
        <v>129.1681230206013</v>
      </c>
      <c r="O20" s="85">
        <f>I20/F20*100</f>
        <v>50.22902952656628</v>
      </c>
      <c r="P20" s="85">
        <f>J20/G20*100</f>
        <v>75.78443880107594</v>
      </c>
      <c r="Q20" s="85">
        <f>K20/H20*100</f>
        <v>51.26588373168745</v>
      </c>
    </row>
    <row r="21" spans="1:17" ht="21" customHeight="1">
      <c r="A21" s="27">
        <v>40000000</v>
      </c>
      <c r="B21" s="40" t="s">
        <v>22</v>
      </c>
      <c r="C21" s="88">
        <f>C22+C26</f>
        <v>81046088.55</v>
      </c>
      <c r="D21" s="87">
        <f>D22+D26</f>
        <v>826490</v>
      </c>
      <c r="E21" s="85">
        <f t="shared" si="3"/>
        <v>81872578.55</v>
      </c>
      <c r="F21" s="101">
        <f>F22+F26</f>
        <v>157793141.63</v>
      </c>
      <c r="G21" s="101">
        <f>G22+G26</f>
        <v>215500</v>
      </c>
      <c r="H21" s="94">
        <f t="shared" si="0"/>
        <v>158008641.63</v>
      </c>
      <c r="I21" s="101">
        <f>I22+I26</f>
        <v>86485219.97999999</v>
      </c>
      <c r="J21" s="101">
        <f>J22+J26</f>
        <v>215500</v>
      </c>
      <c r="K21" s="98">
        <f t="shared" si="4"/>
        <v>86700719.97999999</v>
      </c>
      <c r="L21" s="85">
        <f t="shared" si="5"/>
        <v>106.7111584621933</v>
      </c>
      <c r="M21" s="85">
        <f t="shared" si="5"/>
        <v>26.074120679016076</v>
      </c>
      <c r="N21" s="85">
        <f t="shared" si="5"/>
        <v>105.89714103978223</v>
      </c>
      <c r="O21" s="85">
        <f aca="true" t="shared" si="6" ref="O21:O31">I21/F21*100</f>
        <v>54.8092389102653</v>
      </c>
      <c r="P21" s="85"/>
      <c r="Q21" s="85">
        <f aca="true" t="shared" si="7" ref="Q21:Q32">K21/H21*100</f>
        <v>54.870872305213666</v>
      </c>
    </row>
    <row r="22" spans="1:17" ht="20.25" customHeight="1">
      <c r="A22" s="41">
        <v>41020000</v>
      </c>
      <c r="B22" s="42" t="s">
        <v>23</v>
      </c>
      <c r="C22" s="35">
        <f>C23+C24+C25</f>
        <v>9066900</v>
      </c>
      <c r="D22" s="88">
        <f>D23+D24+D25</f>
        <v>0</v>
      </c>
      <c r="E22" s="85">
        <f t="shared" si="3"/>
        <v>9066900</v>
      </c>
      <c r="F22" s="101">
        <f>F23+F24+F25</f>
        <v>26333050</v>
      </c>
      <c r="G22" s="101">
        <f>G23+G24+G25</f>
        <v>0</v>
      </c>
      <c r="H22" s="94">
        <f t="shared" si="0"/>
        <v>26333050</v>
      </c>
      <c r="I22" s="101">
        <f>I23+I24+I25</f>
        <v>12108073</v>
      </c>
      <c r="J22" s="101">
        <f>J23+J24+J25</f>
        <v>0</v>
      </c>
      <c r="K22" s="96">
        <f t="shared" si="4"/>
        <v>12108073</v>
      </c>
      <c r="L22" s="85">
        <f>I22/C22*100</f>
        <v>133.54148606469687</v>
      </c>
      <c r="M22" s="85"/>
      <c r="N22" s="85">
        <f>K22/E22*100</f>
        <v>133.54148606469687</v>
      </c>
      <c r="O22" s="85">
        <f t="shared" si="6"/>
        <v>45.980518777733685</v>
      </c>
      <c r="P22" s="84">
        <f>P23+P25</f>
        <v>0</v>
      </c>
      <c r="Q22" s="85">
        <f t="shared" si="7"/>
        <v>45.980518777733685</v>
      </c>
    </row>
    <row r="23" spans="1:17" ht="18" customHeight="1">
      <c r="A23" s="23">
        <v>41020100</v>
      </c>
      <c r="B23" s="43" t="s">
        <v>29</v>
      </c>
      <c r="C23" s="26">
        <v>3699300</v>
      </c>
      <c r="D23" s="84"/>
      <c r="E23" s="85">
        <f t="shared" si="3"/>
        <v>3699300</v>
      </c>
      <c r="F23" s="107">
        <v>10510200</v>
      </c>
      <c r="G23" s="95"/>
      <c r="H23" s="96">
        <f t="shared" si="0"/>
        <v>10510200</v>
      </c>
      <c r="I23" s="121">
        <v>5254800</v>
      </c>
      <c r="J23" s="95"/>
      <c r="K23" s="96">
        <f t="shared" si="4"/>
        <v>5254800</v>
      </c>
      <c r="L23" s="85">
        <f>I23/C23*100</f>
        <v>142.04849566134135</v>
      </c>
      <c r="M23" s="85"/>
      <c r="N23" s="85"/>
      <c r="O23" s="85">
        <f t="shared" si="6"/>
        <v>49.99714562995947</v>
      </c>
      <c r="P23" s="85"/>
      <c r="Q23" s="85">
        <f t="shared" si="7"/>
        <v>49.99714562995947</v>
      </c>
    </row>
    <row r="24" spans="1:17" ht="21" customHeight="1" hidden="1">
      <c r="A24" s="23">
        <v>41020600</v>
      </c>
      <c r="B24" s="44" t="s">
        <v>34</v>
      </c>
      <c r="C24" s="26"/>
      <c r="D24" s="84"/>
      <c r="E24" s="85">
        <f t="shared" si="3"/>
        <v>0</v>
      </c>
      <c r="F24" s="95"/>
      <c r="G24" s="95"/>
      <c r="H24" s="96">
        <f t="shared" si="0"/>
        <v>0</v>
      </c>
      <c r="I24" s="95"/>
      <c r="J24" s="95"/>
      <c r="K24" s="96">
        <f t="shared" si="4"/>
        <v>0</v>
      </c>
      <c r="L24" s="85"/>
      <c r="M24" s="85"/>
      <c r="N24" s="85"/>
      <c r="O24" s="85" t="e">
        <f t="shared" si="6"/>
        <v>#DIV/0!</v>
      </c>
      <c r="P24" s="85"/>
      <c r="Q24" s="85" t="e">
        <f t="shared" si="7"/>
        <v>#DIV/0!</v>
      </c>
    </row>
    <row r="25" spans="1:17" ht="66" customHeight="1">
      <c r="A25" s="74">
        <v>41040200</v>
      </c>
      <c r="B25" s="75" t="s">
        <v>50</v>
      </c>
      <c r="C25" s="70">
        <v>5367600</v>
      </c>
      <c r="D25" s="84"/>
      <c r="E25" s="85">
        <f t="shared" si="3"/>
        <v>5367600</v>
      </c>
      <c r="F25" s="107">
        <v>15822850</v>
      </c>
      <c r="G25" s="95"/>
      <c r="H25" s="96">
        <f t="shared" si="0"/>
        <v>15822850</v>
      </c>
      <c r="I25" s="121">
        <v>6853273</v>
      </c>
      <c r="J25" s="95"/>
      <c r="K25" s="96">
        <f t="shared" si="4"/>
        <v>6853273</v>
      </c>
      <c r="L25" s="85"/>
      <c r="M25" s="85"/>
      <c r="N25" s="85"/>
      <c r="O25" s="85">
        <f t="shared" si="6"/>
        <v>43.31250691247152</v>
      </c>
      <c r="P25" s="85"/>
      <c r="Q25" s="85">
        <f t="shared" si="7"/>
        <v>43.31250691247152</v>
      </c>
    </row>
    <row r="26" spans="1:17" ht="18.75" customHeight="1">
      <c r="A26" s="45">
        <v>41030000</v>
      </c>
      <c r="B26" s="46" t="s">
        <v>24</v>
      </c>
      <c r="C26" s="99">
        <f>C28+C27+C30+C31+C32+C34+C35+C37+C38+C33+C36</f>
        <v>71979188.55</v>
      </c>
      <c r="D26" s="99">
        <f>D28+D27+D30+D31+D32+D34+D35+D37+D38+D33+D36</f>
        <v>826490</v>
      </c>
      <c r="E26" s="110">
        <f t="shared" si="3"/>
        <v>72805678.55</v>
      </c>
      <c r="F26" s="99">
        <f>F28+F27+F30+F31+F32+F34+F35+F37+F38+F33+F36</f>
        <v>131460091.63</v>
      </c>
      <c r="G26" s="99">
        <f>G28+G27+G30+G31+G32+G34+G35+G37+G38+G33+G36</f>
        <v>215500</v>
      </c>
      <c r="H26" s="71">
        <f>H27+H28+H29+H30+H31+H32+H34+H37+H38+H33</f>
        <v>146945419.63</v>
      </c>
      <c r="I26" s="99">
        <f>I28+I27+I30+I31+I32+I34+I35+I37+I38+I33+I36</f>
        <v>74377146.97999999</v>
      </c>
      <c r="J26" s="99">
        <f>J28+J27+J30+J31+J32+J34+J35+J37+J38+J33+J36</f>
        <v>215500</v>
      </c>
      <c r="K26" s="111">
        <f t="shared" si="4"/>
        <v>74592646.97999999</v>
      </c>
      <c r="L26" s="85">
        <f>I26/C26*100</f>
        <v>103.33146077123982</v>
      </c>
      <c r="M26" s="85">
        <f>J26/D26*100</f>
        <v>26.074120679016076</v>
      </c>
      <c r="N26" s="85">
        <f>K26/E26*100</f>
        <v>102.45443551325846</v>
      </c>
      <c r="O26" s="85">
        <f t="shared" si="6"/>
        <v>56.57773858041848</v>
      </c>
      <c r="P26" s="85">
        <f>J26/G26*100</f>
        <v>100</v>
      </c>
      <c r="Q26" s="85">
        <f t="shared" si="7"/>
        <v>50.76214499765963</v>
      </c>
    </row>
    <row r="27" spans="1:17" ht="32.25" customHeight="1">
      <c r="A27" s="23">
        <v>41033900</v>
      </c>
      <c r="B27" s="48" t="s">
        <v>31</v>
      </c>
      <c r="C27" s="26">
        <v>15307900</v>
      </c>
      <c r="D27" s="84"/>
      <c r="E27" s="85">
        <f>C27+D27</f>
        <v>15307900</v>
      </c>
      <c r="F27" s="107">
        <v>28962200</v>
      </c>
      <c r="G27" s="95"/>
      <c r="H27" s="96">
        <f>F27+G27</f>
        <v>28962200</v>
      </c>
      <c r="I27" s="121">
        <v>17840700</v>
      </c>
      <c r="J27" s="95"/>
      <c r="K27" s="96">
        <f>I27+J27</f>
        <v>17840700</v>
      </c>
      <c r="L27" s="85">
        <f aca="true" t="shared" si="8" ref="L27:L32">I27/C27*100</f>
        <v>116.54570515877423</v>
      </c>
      <c r="M27" s="85"/>
      <c r="N27" s="85">
        <f>K27/E27*100</f>
        <v>116.54570515877423</v>
      </c>
      <c r="O27" s="85">
        <f>I27/F27*100</f>
        <v>61.59994751779906</v>
      </c>
      <c r="P27" s="85"/>
      <c r="Q27" s="85">
        <f>K27/H27*100</f>
        <v>61.59994751779906</v>
      </c>
    </row>
    <row r="28" spans="1:17" ht="30.75" customHeight="1">
      <c r="A28" s="23">
        <v>41034200</v>
      </c>
      <c r="B28" s="49" t="s">
        <v>30</v>
      </c>
      <c r="C28" s="70">
        <v>8160900</v>
      </c>
      <c r="D28" s="84"/>
      <c r="E28" s="85">
        <f>C28+D28</f>
        <v>8160900</v>
      </c>
      <c r="F28" s="107">
        <v>15817600</v>
      </c>
      <c r="G28" s="95"/>
      <c r="H28" s="96">
        <f>F28+G28</f>
        <v>15817600</v>
      </c>
      <c r="I28" s="121">
        <v>9338600</v>
      </c>
      <c r="J28" s="95"/>
      <c r="K28" s="96">
        <f>I28+J28</f>
        <v>9338600</v>
      </c>
      <c r="L28" s="85">
        <f t="shared" si="8"/>
        <v>114.4310063840998</v>
      </c>
      <c r="M28" s="85"/>
      <c r="N28" s="85"/>
      <c r="O28" s="85">
        <f>I28/F28*100</f>
        <v>59.039297997167715</v>
      </c>
      <c r="P28" s="85"/>
      <c r="Q28" s="85">
        <f>K28/H28*100</f>
        <v>59.039297997167715</v>
      </c>
    </row>
    <row r="29" spans="1:17" ht="30.75" customHeight="1">
      <c r="A29" s="23">
        <v>41034500</v>
      </c>
      <c r="B29" s="47" t="s">
        <v>38</v>
      </c>
      <c r="C29" s="70">
        <v>2537000</v>
      </c>
      <c r="D29" s="84"/>
      <c r="E29" s="85">
        <f>C29+D29</f>
        <v>2537000</v>
      </c>
      <c r="F29" s="107">
        <v>15817600</v>
      </c>
      <c r="G29" s="95"/>
      <c r="H29" s="96">
        <f>F29+G29</f>
        <v>15817600</v>
      </c>
      <c r="I29" s="107"/>
      <c r="J29" s="95"/>
      <c r="K29" s="96">
        <f>I29+J29</f>
        <v>0</v>
      </c>
      <c r="L29" s="85">
        <f>I29/C29*100</f>
        <v>0</v>
      </c>
      <c r="M29" s="85"/>
      <c r="N29" s="85"/>
      <c r="O29" s="85">
        <f>I29/F29*100</f>
        <v>0</v>
      </c>
      <c r="P29" s="85"/>
      <c r="Q29" s="85">
        <f>K29/H29*100</f>
        <v>0</v>
      </c>
    </row>
    <row r="30" spans="1:17" ht="120.75" customHeight="1">
      <c r="A30" s="76">
        <v>41050100</v>
      </c>
      <c r="B30" s="77" t="s">
        <v>51</v>
      </c>
      <c r="C30" s="25">
        <v>28165231.58</v>
      </c>
      <c r="D30" s="65"/>
      <c r="E30" s="83">
        <f t="shared" si="3"/>
        <v>28165231.58</v>
      </c>
      <c r="F30" s="107">
        <v>36645800</v>
      </c>
      <c r="G30" s="95"/>
      <c r="H30" s="96">
        <f aca="true" t="shared" si="9" ref="H30:H40">F30+G30</f>
        <v>36645800</v>
      </c>
      <c r="I30" s="120">
        <v>27197862.2</v>
      </c>
      <c r="J30" s="97"/>
      <c r="K30" s="98">
        <f t="shared" si="4"/>
        <v>27197862.2</v>
      </c>
      <c r="L30" s="85">
        <f t="shared" si="8"/>
        <v>96.56537750363493</v>
      </c>
      <c r="M30" s="85"/>
      <c r="N30" s="85">
        <f>K30/E30*100</f>
        <v>96.56537750363493</v>
      </c>
      <c r="O30" s="85">
        <f t="shared" si="6"/>
        <v>74.21822473516747</v>
      </c>
      <c r="P30" s="85"/>
      <c r="Q30" s="85">
        <f t="shared" si="7"/>
        <v>74.21822473516747</v>
      </c>
    </row>
    <row r="31" spans="1:17" ht="66.75" customHeight="1">
      <c r="A31" s="76">
        <v>41050200</v>
      </c>
      <c r="B31" s="78" t="s">
        <v>52</v>
      </c>
      <c r="C31" s="25">
        <v>2676837.61</v>
      </c>
      <c r="D31" s="65"/>
      <c r="E31" s="83">
        <f t="shared" si="3"/>
        <v>2676837.61</v>
      </c>
      <c r="F31" s="107">
        <v>11194600</v>
      </c>
      <c r="G31" s="95"/>
      <c r="H31" s="96">
        <f t="shared" si="9"/>
        <v>11194600</v>
      </c>
      <c r="I31" s="120">
        <v>3663326.91</v>
      </c>
      <c r="J31" s="97"/>
      <c r="K31" s="98">
        <f t="shared" si="4"/>
        <v>3663326.91</v>
      </c>
      <c r="L31" s="85">
        <f t="shared" si="8"/>
        <v>136.85278839159767</v>
      </c>
      <c r="M31" s="85"/>
      <c r="N31" s="85">
        <f>K31/E31*100</f>
        <v>136.85278839159767</v>
      </c>
      <c r="O31" s="85">
        <f t="shared" si="6"/>
        <v>32.72405365086738</v>
      </c>
      <c r="P31" s="85"/>
      <c r="Q31" s="85">
        <f t="shared" si="7"/>
        <v>32.72405365086738</v>
      </c>
    </row>
    <row r="32" spans="1:17" ht="205.5" customHeight="1">
      <c r="A32" s="79">
        <v>41050300</v>
      </c>
      <c r="B32" s="80" t="s">
        <v>53</v>
      </c>
      <c r="C32" s="25">
        <v>14964761.12</v>
      </c>
      <c r="D32" s="65"/>
      <c r="E32" s="83">
        <f t="shared" si="3"/>
        <v>14964761.12</v>
      </c>
      <c r="F32" s="107">
        <v>35388800</v>
      </c>
      <c r="G32" s="95"/>
      <c r="H32" s="96">
        <f t="shared" si="9"/>
        <v>35388800</v>
      </c>
      <c r="I32" s="121">
        <v>14555526.86</v>
      </c>
      <c r="J32" s="97"/>
      <c r="K32" s="98">
        <f t="shared" si="4"/>
        <v>14555526.86</v>
      </c>
      <c r="L32" s="85">
        <f t="shared" si="8"/>
        <v>97.26534719319329</v>
      </c>
      <c r="M32" s="85"/>
      <c r="N32" s="85">
        <f>K32/E32*100</f>
        <v>97.26534719319329</v>
      </c>
      <c r="O32" s="85">
        <f aca="true" t="shared" si="10" ref="O32:O39">I32/F32*100</f>
        <v>41.130320496880366</v>
      </c>
      <c r="P32" s="85"/>
      <c r="Q32" s="85">
        <f t="shared" si="7"/>
        <v>41.130320496880366</v>
      </c>
    </row>
    <row r="33" spans="1:17" ht="21" customHeight="1" hidden="1">
      <c r="A33" s="23">
        <v>41034500</v>
      </c>
      <c r="B33" s="47" t="s">
        <v>38</v>
      </c>
      <c r="C33" s="26"/>
      <c r="D33" s="84"/>
      <c r="E33" s="85">
        <f aca="true" t="shared" si="11" ref="E33:E39">C33+D33</f>
        <v>0</v>
      </c>
      <c r="F33" s="90"/>
      <c r="G33" s="90"/>
      <c r="H33" s="91">
        <f>F33+G33</f>
        <v>0</v>
      </c>
      <c r="I33" s="90"/>
      <c r="J33" s="90"/>
      <c r="K33" s="91">
        <f>I33+J33</f>
        <v>0</v>
      </c>
      <c r="L33" s="85"/>
      <c r="M33" s="85"/>
      <c r="N33" s="85"/>
      <c r="O33" s="85" t="e">
        <f t="shared" si="10"/>
        <v>#DIV/0!</v>
      </c>
      <c r="P33" s="85"/>
      <c r="Q33" s="85" t="e">
        <f aca="true" t="shared" si="12" ref="Q33:Q40">K33/H33*100</f>
        <v>#DIV/0!</v>
      </c>
    </row>
    <row r="34" spans="1:17" ht="168.75" customHeight="1">
      <c r="A34" s="79">
        <v>41050700</v>
      </c>
      <c r="B34" s="81" t="s">
        <v>54</v>
      </c>
      <c r="C34" s="25">
        <v>339884.94</v>
      </c>
      <c r="D34" s="84"/>
      <c r="E34" s="83">
        <f t="shared" si="11"/>
        <v>339884.94</v>
      </c>
      <c r="F34" s="95">
        <v>777700</v>
      </c>
      <c r="G34" s="97"/>
      <c r="H34" s="96">
        <f t="shared" si="9"/>
        <v>777700</v>
      </c>
      <c r="I34" s="121">
        <v>370152.55</v>
      </c>
      <c r="J34" s="95"/>
      <c r="K34" s="98">
        <f t="shared" si="4"/>
        <v>370152.55</v>
      </c>
      <c r="L34" s="85"/>
      <c r="M34" s="85"/>
      <c r="N34" s="85"/>
      <c r="O34" s="85">
        <f t="shared" si="10"/>
        <v>47.595801723029446</v>
      </c>
      <c r="P34" s="85"/>
      <c r="Q34" s="85">
        <f t="shared" si="12"/>
        <v>47.595801723029446</v>
      </c>
    </row>
    <row r="35" spans="1:17" ht="54.75" customHeight="1">
      <c r="A35" s="79">
        <v>41051200</v>
      </c>
      <c r="B35" s="81" t="s">
        <v>59</v>
      </c>
      <c r="C35" s="25"/>
      <c r="D35" s="84"/>
      <c r="E35" s="83">
        <f t="shared" si="11"/>
        <v>0</v>
      </c>
      <c r="F35" s="95">
        <v>45054</v>
      </c>
      <c r="G35" s="97"/>
      <c r="H35" s="96">
        <f>F35+G35</f>
        <v>45054</v>
      </c>
      <c r="I35" s="121">
        <v>22530</v>
      </c>
      <c r="J35" s="95"/>
      <c r="K35" s="98">
        <f>I35+J35</f>
        <v>22530</v>
      </c>
      <c r="L35" s="85"/>
      <c r="M35" s="85"/>
      <c r="N35" s="85"/>
      <c r="O35" s="85">
        <f>I35/F35*100</f>
        <v>50.00665867625516</v>
      </c>
      <c r="P35" s="85"/>
      <c r="Q35" s="85">
        <f>K35/H35*100</f>
        <v>50.00665867625516</v>
      </c>
    </row>
    <row r="36" spans="1:17" ht="66" customHeight="1">
      <c r="A36" s="79">
        <v>41051400</v>
      </c>
      <c r="B36" s="81" t="s">
        <v>72</v>
      </c>
      <c r="C36" s="25"/>
      <c r="D36" s="84"/>
      <c r="E36" s="83">
        <f>C36+D36</f>
        <v>0</v>
      </c>
      <c r="F36" s="95">
        <v>502718</v>
      </c>
      <c r="G36" s="97"/>
      <c r="H36" s="96">
        <f>F36+G36</f>
        <v>502718</v>
      </c>
      <c r="I36" s="121">
        <v>251358</v>
      </c>
      <c r="J36" s="95"/>
      <c r="K36" s="98">
        <f>I36+J36</f>
        <v>251358</v>
      </c>
      <c r="L36" s="85"/>
      <c r="M36" s="85"/>
      <c r="N36" s="85"/>
      <c r="O36" s="85">
        <f>I36/F36*100</f>
        <v>49.999801081321934</v>
      </c>
      <c r="P36" s="85"/>
      <c r="Q36" s="85">
        <f>K36/H36*100</f>
        <v>49.999801081321934</v>
      </c>
    </row>
    <row r="37" spans="1:17" ht="49.5" customHeight="1">
      <c r="A37" s="82">
        <v>41052000</v>
      </c>
      <c r="B37" s="77" t="s">
        <v>58</v>
      </c>
      <c r="C37" s="97">
        <v>96990</v>
      </c>
      <c r="D37" s="102">
        <v>0</v>
      </c>
      <c r="E37" s="103">
        <f t="shared" si="11"/>
        <v>96990</v>
      </c>
      <c r="F37" s="96">
        <v>534000</v>
      </c>
      <c r="G37" s="95"/>
      <c r="H37" s="96">
        <f t="shared" si="9"/>
        <v>534000</v>
      </c>
      <c r="I37" s="97">
        <v>267000</v>
      </c>
      <c r="J37" s="97">
        <v>0</v>
      </c>
      <c r="K37" s="98">
        <f t="shared" si="4"/>
        <v>267000</v>
      </c>
      <c r="L37" s="85"/>
      <c r="M37" s="85"/>
      <c r="N37" s="85"/>
      <c r="O37" s="85">
        <f t="shared" si="10"/>
        <v>50</v>
      </c>
      <c r="P37" s="85"/>
      <c r="Q37" s="85">
        <f t="shared" si="12"/>
        <v>50</v>
      </c>
    </row>
    <row r="38" spans="1:17" ht="21.75" customHeight="1">
      <c r="A38" s="76">
        <v>41053900</v>
      </c>
      <c r="B38" s="47" t="s">
        <v>55</v>
      </c>
      <c r="C38" s="97">
        <v>2266683.3</v>
      </c>
      <c r="D38" s="100">
        <v>826490</v>
      </c>
      <c r="E38" s="104">
        <f t="shared" si="11"/>
        <v>3093173.3</v>
      </c>
      <c r="F38" s="107">
        <v>1591619.63</v>
      </c>
      <c r="G38" s="95">
        <v>215500</v>
      </c>
      <c r="H38" s="98">
        <f t="shared" si="9"/>
        <v>1807119.63</v>
      </c>
      <c r="I38" s="121">
        <v>870090.46</v>
      </c>
      <c r="J38" s="70">
        <v>215500</v>
      </c>
      <c r="K38" s="98">
        <f t="shared" si="4"/>
        <v>1085590.46</v>
      </c>
      <c r="L38" s="85"/>
      <c r="M38" s="85"/>
      <c r="N38" s="85"/>
      <c r="O38" s="85">
        <f t="shared" si="10"/>
        <v>54.666984724233394</v>
      </c>
      <c r="P38" s="85"/>
      <c r="Q38" s="85">
        <f t="shared" si="12"/>
        <v>60.07297148335443</v>
      </c>
    </row>
    <row r="39" spans="1:17" ht="24.75" customHeight="1">
      <c r="A39" s="23"/>
      <c r="B39" s="50" t="s">
        <v>25</v>
      </c>
      <c r="C39" s="51">
        <f>C21+C20</f>
        <v>90076589.32</v>
      </c>
      <c r="D39" s="51">
        <f>D21+D20</f>
        <v>1556980.7</v>
      </c>
      <c r="E39" s="64">
        <f t="shared" si="11"/>
        <v>91633570.02</v>
      </c>
      <c r="F39" s="106">
        <f>F21+F20</f>
        <v>181388841.63</v>
      </c>
      <c r="G39" s="106">
        <f>G21+G20</f>
        <v>1213328</v>
      </c>
      <c r="H39" s="93">
        <f t="shared" si="9"/>
        <v>182602169.63</v>
      </c>
      <c r="I39" s="106">
        <f>I21+I20</f>
        <v>98337111.1</v>
      </c>
      <c r="J39" s="106">
        <f>J21+J20</f>
        <v>971698.35</v>
      </c>
      <c r="K39" s="93">
        <f t="shared" si="4"/>
        <v>99308809.44999999</v>
      </c>
      <c r="L39" s="110">
        <f aca="true" t="shared" si="13" ref="L39:N40">I39/C39*100</f>
        <v>109.17055346162611</v>
      </c>
      <c r="M39" s="110">
        <f t="shared" si="13"/>
        <v>62.409145469818604</v>
      </c>
      <c r="N39" s="110">
        <f t="shared" si="13"/>
        <v>108.37601266470878</v>
      </c>
      <c r="O39" s="110">
        <f t="shared" si="10"/>
        <v>54.21342912624674</v>
      </c>
      <c r="P39" s="110">
        <f>J39/G39*100</f>
        <v>80.08538086980602</v>
      </c>
      <c r="Q39" s="110">
        <f t="shared" si="12"/>
        <v>54.38533926033067</v>
      </c>
    </row>
    <row r="40" spans="1:17" ht="1.5" customHeight="1" hidden="1" thickBot="1">
      <c r="A40" s="52">
        <v>41010600</v>
      </c>
      <c r="B40" s="53" t="s">
        <v>26</v>
      </c>
      <c r="C40" s="54"/>
      <c r="D40" s="54"/>
      <c r="E40" s="55">
        <v>0</v>
      </c>
      <c r="F40" s="54"/>
      <c r="G40" s="54"/>
      <c r="H40" s="55">
        <f t="shared" si="9"/>
        <v>0</v>
      </c>
      <c r="I40" s="54"/>
      <c r="J40" s="56"/>
      <c r="K40" s="57">
        <f t="shared" si="4"/>
        <v>0</v>
      </c>
      <c r="L40" s="22" t="e">
        <f t="shared" si="13"/>
        <v>#DIV/0!</v>
      </c>
      <c r="M40" s="22" t="e">
        <f t="shared" si="13"/>
        <v>#DIV/0!</v>
      </c>
      <c r="N40" s="22" t="e">
        <f t="shared" si="13"/>
        <v>#DIV/0!</v>
      </c>
      <c r="O40" s="57"/>
      <c r="P40" s="58"/>
      <c r="Q40" s="59" t="e">
        <f t="shared" si="12"/>
        <v>#DIV/0!</v>
      </c>
    </row>
    <row r="41" spans="1:17" ht="16.5">
      <c r="A41" s="60"/>
      <c r="B41" s="60"/>
      <c r="C41" s="60"/>
      <c r="D41" s="60"/>
      <c r="E41" s="6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2:6" ht="18.75">
      <c r="B43" s="2" t="s">
        <v>42</v>
      </c>
      <c r="F43" s="2" t="s">
        <v>43</v>
      </c>
    </row>
  </sheetData>
  <sheetProtection/>
  <mergeCells count="24">
    <mergeCell ref="O4:Q4"/>
    <mergeCell ref="H9:H10"/>
    <mergeCell ref="L9:L10"/>
    <mergeCell ref="K9:K10"/>
    <mergeCell ref="D9:D10"/>
    <mergeCell ref="I9:I10"/>
    <mergeCell ref="J9:J10"/>
    <mergeCell ref="A6:Q6"/>
    <mergeCell ref="A8:A10"/>
    <mergeCell ref="B8:B10"/>
    <mergeCell ref="C8:E8"/>
    <mergeCell ref="F8:H8"/>
    <mergeCell ref="M9:M10"/>
    <mergeCell ref="C9:C10"/>
    <mergeCell ref="E9:E10"/>
    <mergeCell ref="F9:F10"/>
    <mergeCell ref="G9:G10"/>
    <mergeCell ref="I8:K8"/>
    <mergeCell ref="Q9:Q10"/>
    <mergeCell ref="O9:O10"/>
    <mergeCell ref="P9:P10"/>
    <mergeCell ref="N9:N10"/>
    <mergeCell ref="L8:N8"/>
    <mergeCell ref="O8:Q8"/>
  </mergeCells>
  <printOptions horizontalCentered="1"/>
  <pageMargins left="0" right="0" top="0.1968503937007874" bottom="0.1968503937007874" header="0.5118110236220472" footer="0.1968503937007874"/>
  <pageSetup fitToHeight="2" horizontalDpi="600" verticalDpi="600" orientation="landscape" paperSize="9" scale="4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96" zoomScaleNormal="96" zoomScalePageLayoutView="0" workbookViewId="0" topLeftCell="D1">
      <selection activeCell="O3" sqref="O3"/>
    </sheetView>
  </sheetViews>
  <sheetFormatPr defaultColWidth="9.00390625" defaultRowHeight="12.75"/>
  <cols>
    <col min="1" max="1" width="8.875" style="11" customWidth="1"/>
    <col min="2" max="2" width="48.50390625" style="11" customWidth="1"/>
    <col min="3" max="3" width="18.00390625" style="11" customWidth="1"/>
    <col min="4" max="4" width="15.375" style="11" customWidth="1"/>
    <col min="5" max="5" width="18.375" style="11" customWidth="1"/>
    <col min="6" max="6" width="16.875" style="11" customWidth="1"/>
    <col min="7" max="7" width="15.50390625" style="11" customWidth="1"/>
    <col min="8" max="8" width="16.625" style="11" customWidth="1"/>
    <col min="9" max="9" width="16.50390625" style="11" customWidth="1"/>
    <col min="10" max="10" width="14.50390625" style="11" customWidth="1"/>
    <col min="11" max="11" width="15.875" style="11" customWidth="1"/>
    <col min="12" max="12" width="15.375" style="11" customWidth="1"/>
    <col min="13" max="14" width="13.125" style="11" customWidth="1"/>
    <col min="15" max="15" width="14.125" style="11" customWidth="1"/>
    <col min="16" max="16" width="12.50390625" style="11" customWidth="1"/>
    <col min="17" max="17" width="10.625" style="11" customWidth="1"/>
    <col min="18" max="16384" width="9.375" style="11" customWidth="1"/>
  </cols>
  <sheetData>
    <row r="1" spans="15:17" ht="18.75">
      <c r="O1" s="5" t="s">
        <v>12</v>
      </c>
      <c r="P1" s="5"/>
      <c r="Q1" s="1"/>
    </row>
    <row r="2" spans="15:17" ht="18.75">
      <c r="O2" s="3" t="s">
        <v>35</v>
      </c>
      <c r="P2" s="3"/>
      <c r="Q2" s="2"/>
    </row>
    <row r="3" spans="11:17" ht="18.75">
      <c r="K3" s="12"/>
      <c r="L3" s="12"/>
      <c r="M3" s="12"/>
      <c r="N3" s="12"/>
      <c r="O3" s="66" t="s">
        <v>76</v>
      </c>
      <c r="P3" s="73"/>
      <c r="Q3" s="1"/>
    </row>
    <row r="4" spans="2:17" ht="18.75">
      <c r="B4" s="153" t="s">
        <v>73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"/>
    </row>
    <row r="5" spans="2:16" ht="20.25">
      <c r="B5" s="13" t="s">
        <v>14</v>
      </c>
      <c r="C5" s="13"/>
      <c r="D5" s="13"/>
      <c r="E5" s="13"/>
      <c r="P5" s="11" t="s">
        <v>40</v>
      </c>
    </row>
    <row r="6" spans="1:17" ht="44.25" customHeight="1">
      <c r="A6" s="160" t="s">
        <v>0</v>
      </c>
      <c r="B6" s="157" t="s">
        <v>68</v>
      </c>
      <c r="C6" s="161" t="s">
        <v>74</v>
      </c>
      <c r="D6" s="162"/>
      <c r="E6" s="163"/>
      <c r="F6" s="133" t="s">
        <v>56</v>
      </c>
      <c r="G6" s="134"/>
      <c r="H6" s="135"/>
      <c r="I6" s="133" t="s">
        <v>75</v>
      </c>
      <c r="J6" s="134"/>
      <c r="K6" s="135"/>
      <c r="L6" s="133" t="s">
        <v>57</v>
      </c>
      <c r="M6" s="134"/>
      <c r="N6" s="135"/>
      <c r="O6" s="154" t="s">
        <v>11</v>
      </c>
      <c r="P6" s="155"/>
      <c r="Q6" s="156"/>
    </row>
    <row r="7" spans="1:18" ht="33.75" customHeight="1">
      <c r="A7" s="160"/>
      <c r="B7" s="157"/>
      <c r="C7" s="129" t="s">
        <v>9</v>
      </c>
      <c r="D7" s="158" t="s">
        <v>44</v>
      </c>
      <c r="E7" s="127" t="s">
        <v>1</v>
      </c>
      <c r="F7" s="129" t="s">
        <v>9</v>
      </c>
      <c r="G7" s="158" t="s">
        <v>44</v>
      </c>
      <c r="H7" s="127" t="s">
        <v>1</v>
      </c>
      <c r="I7" s="129" t="s">
        <v>9</v>
      </c>
      <c r="J7" s="158" t="s">
        <v>44</v>
      </c>
      <c r="K7" s="127" t="s">
        <v>1</v>
      </c>
      <c r="L7" s="129" t="s">
        <v>9</v>
      </c>
      <c r="M7" s="158" t="s">
        <v>44</v>
      </c>
      <c r="N7" s="127" t="s">
        <v>1</v>
      </c>
      <c r="O7" s="129" t="s">
        <v>9</v>
      </c>
      <c r="P7" s="158" t="s">
        <v>44</v>
      </c>
      <c r="Q7" s="127" t="s">
        <v>1</v>
      </c>
      <c r="R7" s="11" t="s">
        <v>13</v>
      </c>
    </row>
    <row r="8" spans="1:17" ht="2.25" customHeight="1">
      <c r="A8" s="160"/>
      <c r="B8" s="157"/>
      <c r="C8" s="130"/>
      <c r="D8" s="159"/>
      <c r="E8" s="128"/>
      <c r="F8" s="130"/>
      <c r="G8" s="159"/>
      <c r="H8" s="128"/>
      <c r="I8" s="130"/>
      <c r="J8" s="159"/>
      <c r="K8" s="128"/>
      <c r="L8" s="130"/>
      <c r="M8" s="159"/>
      <c r="N8" s="128"/>
      <c r="O8" s="130"/>
      <c r="P8" s="159"/>
      <c r="Q8" s="128"/>
    </row>
    <row r="9" spans="1:17" ht="25.5" customHeight="1">
      <c r="A9" s="112" t="s">
        <v>62</v>
      </c>
      <c r="B9" s="113" t="s">
        <v>63</v>
      </c>
      <c r="C9" s="67">
        <v>824026.78</v>
      </c>
      <c r="D9" s="67"/>
      <c r="E9" s="67">
        <f>C9+D9</f>
        <v>824026.78</v>
      </c>
      <c r="F9" s="108">
        <v>2812900</v>
      </c>
      <c r="G9" s="109"/>
      <c r="H9" s="109">
        <f>F9+G9</f>
        <v>2812900</v>
      </c>
      <c r="I9" s="108">
        <v>1371934.19</v>
      </c>
      <c r="J9" s="109"/>
      <c r="K9" s="109">
        <f>I9+J9</f>
        <v>1371934.19</v>
      </c>
      <c r="L9" s="68">
        <f>I9/C9*100</f>
        <v>166.49145674610236</v>
      </c>
      <c r="M9" s="68"/>
      <c r="N9" s="68">
        <f>K9/E9*100</f>
        <v>166.49145674610236</v>
      </c>
      <c r="O9" s="68">
        <f aca="true" t="shared" si="0" ref="O9:O19">I9/F9*100</f>
        <v>48.77294571438728</v>
      </c>
      <c r="P9" s="68"/>
      <c r="Q9" s="68">
        <f aca="true" t="shared" si="1" ref="Q9:Q15">K9/H9*100</f>
        <v>48.77294571438728</v>
      </c>
    </row>
    <row r="10" spans="1:17" ht="18.75">
      <c r="A10" s="112" t="s">
        <v>45</v>
      </c>
      <c r="B10" s="114" t="s">
        <v>2</v>
      </c>
      <c r="C10" s="67">
        <v>22920242.96</v>
      </c>
      <c r="D10" s="67">
        <v>847729.37</v>
      </c>
      <c r="E10" s="67">
        <f aca="true" t="shared" si="2" ref="E10:E16">C10+D10</f>
        <v>23767972.330000002</v>
      </c>
      <c r="F10" s="108">
        <v>56984584.53</v>
      </c>
      <c r="G10" s="126">
        <v>2328028</v>
      </c>
      <c r="H10" s="109">
        <f aca="true" t="shared" si="3" ref="H10:H18">F10+G10</f>
        <v>59312612.53</v>
      </c>
      <c r="I10" s="108">
        <v>28827925.09</v>
      </c>
      <c r="J10" s="125">
        <v>634732.97</v>
      </c>
      <c r="K10" s="109">
        <f aca="true" t="shared" si="4" ref="K10:K18">I10+J10</f>
        <v>29462658.06</v>
      </c>
      <c r="L10" s="68">
        <f aca="true" t="shared" si="5" ref="L10:L19">I10/C10*100</f>
        <v>125.77495421976974</v>
      </c>
      <c r="M10" s="68">
        <f aca="true" t="shared" si="6" ref="M10:M19">J10/D10*100</f>
        <v>74.8744814633472</v>
      </c>
      <c r="N10" s="68">
        <f aca="true" t="shared" si="7" ref="N10:N19">K10/E10*100</f>
        <v>123.95949326654234</v>
      </c>
      <c r="O10" s="68">
        <f t="shared" si="0"/>
        <v>50.58898880770693</v>
      </c>
      <c r="P10" s="68">
        <f>J10/G10*100</f>
        <v>27.264834014023887</v>
      </c>
      <c r="Q10" s="68">
        <f t="shared" si="1"/>
        <v>49.673512602564834</v>
      </c>
    </row>
    <row r="11" spans="1:17" ht="22.5" customHeight="1">
      <c r="A11" s="112" t="s">
        <v>64</v>
      </c>
      <c r="B11" s="114" t="s">
        <v>3</v>
      </c>
      <c r="C11" s="67">
        <v>3878334.84</v>
      </c>
      <c r="D11" s="67">
        <v>60627.6</v>
      </c>
      <c r="E11" s="67">
        <f t="shared" si="2"/>
        <v>3938962.44</v>
      </c>
      <c r="F11" s="108">
        <v>8683708</v>
      </c>
      <c r="G11" s="109">
        <v>340500</v>
      </c>
      <c r="H11" s="109">
        <f t="shared" si="3"/>
        <v>9024208</v>
      </c>
      <c r="I11" s="108">
        <v>4716510.42</v>
      </c>
      <c r="J11" s="125">
        <v>92043.05</v>
      </c>
      <c r="K11" s="109">
        <f t="shared" si="4"/>
        <v>4808553.47</v>
      </c>
      <c r="L11" s="68">
        <f t="shared" si="5"/>
        <v>121.61173840265943</v>
      </c>
      <c r="M11" s="68">
        <f t="shared" si="6"/>
        <v>151.81707671093693</v>
      </c>
      <c r="N11" s="68">
        <f t="shared" si="7"/>
        <v>122.07665199265011</v>
      </c>
      <c r="O11" s="68">
        <f t="shared" si="0"/>
        <v>54.31447510671708</v>
      </c>
      <c r="P11" s="68">
        <f>J11/G11*100</f>
        <v>27.031732745961822</v>
      </c>
      <c r="Q11" s="68">
        <f t="shared" si="1"/>
        <v>53.28504695370496</v>
      </c>
    </row>
    <row r="12" spans="1:17" ht="34.5" customHeight="1">
      <c r="A12" s="112" t="s">
        <v>65</v>
      </c>
      <c r="B12" s="114" t="s">
        <v>4</v>
      </c>
      <c r="C12" s="67">
        <v>48263619.66</v>
      </c>
      <c r="D12" s="67">
        <v>84983.9</v>
      </c>
      <c r="E12" s="109">
        <f t="shared" si="2"/>
        <v>48348603.559999995</v>
      </c>
      <c r="F12" s="108">
        <v>90712508.65</v>
      </c>
      <c r="G12" s="125">
        <v>268712</v>
      </c>
      <c r="H12" s="109">
        <f t="shared" si="3"/>
        <v>90981220.65</v>
      </c>
      <c r="I12" s="108">
        <v>48829415.86</v>
      </c>
      <c r="J12" s="125">
        <v>106071.85</v>
      </c>
      <c r="K12" s="109">
        <f t="shared" si="4"/>
        <v>48935487.71</v>
      </c>
      <c r="L12" s="68">
        <f t="shared" si="5"/>
        <v>101.17230370201374</v>
      </c>
      <c r="M12" s="68">
        <f t="shared" si="6"/>
        <v>124.8140530147475</v>
      </c>
      <c r="N12" s="68">
        <f t="shared" si="7"/>
        <v>101.21385956736411</v>
      </c>
      <c r="O12" s="68">
        <f t="shared" si="0"/>
        <v>53.82875701123056</v>
      </c>
      <c r="P12" s="68">
        <f>J12/G12*100</f>
        <v>39.474176813837865</v>
      </c>
      <c r="Q12" s="68">
        <f t="shared" si="1"/>
        <v>53.78636092194483</v>
      </c>
    </row>
    <row r="13" spans="1:17" ht="18.75" customHeight="1">
      <c r="A13" s="112" t="s">
        <v>66</v>
      </c>
      <c r="B13" s="114" t="s">
        <v>5</v>
      </c>
      <c r="C13" s="67">
        <v>1607357.01</v>
      </c>
      <c r="D13" s="67">
        <v>76887.71</v>
      </c>
      <c r="E13" s="67">
        <f t="shared" si="2"/>
        <v>1684244.72</v>
      </c>
      <c r="F13" s="108">
        <v>3495100</v>
      </c>
      <c r="G13" s="109">
        <v>158640</v>
      </c>
      <c r="H13" s="109">
        <f t="shared" si="3"/>
        <v>3653740</v>
      </c>
      <c r="I13" s="108">
        <v>1612153.82</v>
      </c>
      <c r="J13" s="125">
        <v>26886.63</v>
      </c>
      <c r="K13" s="109">
        <f t="shared" si="4"/>
        <v>1639040.45</v>
      </c>
      <c r="L13" s="68">
        <f t="shared" si="5"/>
        <v>100.29842841199293</v>
      </c>
      <c r="M13" s="68">
        <f t="shared" si="6"/>
        <v>34.96869655761629</v>
      </c>
      <c r="N13" s="68">
        <f t="shared" si="7"/>
        <v>97.31605095962539</v>
      </c>
      <c r="O13" s="68">
        <f t="shared" si="0"/>
        <v>46.12611427426969</v>
      </c>
      <c r="P13" s="68">
        <f>J13/G13*100</f>
        <v>16.948203479576403</v>
      </c>
      <c r="Q13" s="68">
        <f t="shared" si="1"/>
        <v>44.859252437228704</v>
      </c>
    </row>
    <row r="14" spans="1:17" ht="18.75">
      <c r="A14" s="112" t="s">
        <v>46</v>
      </c>
      <c r="B14" s="114" t="s">
        <v>6</v>
      </c>
      <c r="C14" s="67">
        <v>219119.52</v>
      </c>
      <c r="D14" s="109"/>
      <c r="E14" s="109">
        <f t="shared" si="2"/>
        <v>219119.52</v>
      </c>
      <c r="F14" s="108">
        <v>599190</v>
      </c>
      <c r="G14" s="109"/>
      <c r="H14" s="109">
        <f t="shared" si="3"/>
        <v>599190</v>
      </c>
      <c r="I14" s="108">
        <v>272885.08</v>
      </c>
      <c r="J14" s="109"/>
      <c r="K14" s="109">
        <f t="shared" si="4"/>
        <v>272885.08</v>
      </c>
      <c r="L14" s="68">
        <f t="shared" si="5"/>
        <v>124.53709281582948</v>
      </c>
      <c r="M14" s="68"/>
      <c r="N14" s="68">
        <f t="shared" si="7"/>
        <v>124.53709281582948</v>
      </c>
      <c r="O14" s="68">
        <f t="shared" si="0"/>
        <v>45.54232881056093</v>
      </c>
      <c r="P14" s="68"/>
      <c r="Q14" s="68">
        <f t="shared" si="1"/>
        <v>45.54232881056093</v>
      </c>
    </row>
    <row r="15" spans="1:17" s="116" customFormat="1" ht="24" customHeight="1">
      <c r="A15" s="112" t="s">
        <v>61</v>
      </c>
      <c r="B15" s="114" t="s">
        <v>60</v>
      </c>
      <c r="C15" s="109"/>
      <c r="D15" s="109"/>
      <c r="E15" s="109">
        <f t="shared" si="2"/>
        <v>0</v>
      </c>
      <c r="F15" s="109">
        <v>1353830</v>
      </c>
      <c r="G15" s="125">
        <v>2631578</v>
      </c>
      <c r="H15" s="109">
        <f t="shared" si="3"/>
        <v>3985408</v>
      </c>
      <c r="I15" s="109"/>
      <c r="J15" s="109">
        <v>497307</v>
      </c>
      <c r="K15" s="109">
        <f t="shared" si="4"/>
        <v>497307</v>
      </c>
      <c r="L15" s="115"/>
      <c r="M15" s="115"/>
      <c r="N15" s="115"/>
      <c r="O15" s="68">
        <f t="shared" si="0"/>
        <v>0</v>
      </c>
      <c r="P15" s="68">
        <f>J15/G15*100</f>
        <v>18.89767280316221</v>
      </c>
      <c r="Q15" s="68">
        <f t="shared" si="1"/>
        <v>12.478195457027235</v>
      </c>
    </row>
    <row r="16" spans="1:17" s="116" customFormat="1" ht="24.75" customHeight="1">
      <c r="A16" s="112" t="s">
        <v>47</v>
      </c>
      <c r="B16" s="114" t="s">
        <v>67</v>
      </c>
      <c r="C16" s="109">
        <v>44290.73</v>
      </c>
      <c r="D16" s="109"/>
      <c r="E16" s="109">
        <f t="shared" si="2"/>
        <v>44290.73</v>
      </c>
      <c r="F16" s="109">
        <v>1016273</v>
      </c>
      <c r="G16" s="109"/>
      <c r="H16" s="109">
        <f t="shared" si="3"/>
        <v>1016273</v>
      </c>
      <c r="I16" s="109">
        <v>39438</v>
      </c>
      <c r="J16" s="109"/>
      <c r="K16" s="109">
        <f t="shared" si="4"/>
        <v>39438</v>
      </c>
      <c r="L16" s="115">
        <f t="shared" si="5"/>
        <v>89.04346349676331</v>
      </c>
      <c r="M16" s="115"/>
      <c r="N16" s="115">
        <f t="shared" si="7"/>
        <v>89.04346349676331</v>
      </c>
      <c r="O16" s="115">
        <f t="shared" si="0"/>
        <v>3.880650179626931</v>
      </c>
      <c r="P16" s="115"/>
      <c r="Q16" s="115">
        <f aca="true" t="shared" si="8" ref="P16:Q19">K16/H16*100</f>
        <v>3.880650179626931</v>
      </c>
    </row>
    <row r="17" spans="1:17" ht="18.75">
      <c r="A17" s="112"/>
      <c r="B17" s="117" t="s">
        <v>1</v>
      </c>
      <c r="C17" s="109">
        <f aca="true" t="shared" si="9" ref="C17:K17">SUM(C9:C16)</f>
        <v>77756991.5</v>
      </c>
      <c r="D17" s="109">
        <f t="shared" si="9"/>
        <v>1070228.58</v>
      </c>
      <c r="E17" s="109">
        <f t="shared" si="9"/>
        <v>78827220.08</v>
      </c>
      <c r="F17" s="109">
        <f t="shared" si="9"/>
        <v>165658094.18</v>
      </c>
      <c r="G17" s="109">
        <f t="shared" si="9"/>
        <v>5727458</v>
      </c>
      <c r="H17" s="109">
        <f t="shared" si="9"/>
        <v>171385552.18</v>
      </c>
      <c r="I17" s="109">
        <f t="shared" si="9"/>
        <v>85670262.46</v>
      </c>
      <c r="J17" s="109">
        <f t="shared" si="9"/>
        <v>1357041.5</v>
      </c>
      <c r="K17" s="109">
        <f t="shared" si="9"/>
        <v>87027303.96000001</v>
      </c>
      <c r="L17" s="68">
        <f t="shared" si="5"/>
        <v>110.17692532510081</v>
      </c>
      <c r="M17" s="68">
        <f t="shared" si="6"/>
        <v>126.79922077954598</v>
      </c>
      <c r="N17" s="68">
        <f t="shared" si="7"/>
        <v>110.40260441973967</v>
      </c>
      <c r="O17" s="68">
        <f t="shared" si="0"/>
        <v>51.71510808696905</v>
      </c>
      <c r="P17" s="68">
        <f t="shared" si="8"/>
        <v>23.693608927381046</v>
      </c>
      <c r="Q17" s="68">
        <f t="shared" si="8"/>
        <v>50.778669994655324</v>
      </c>
    </row>
    <row r="18" spans="1:17" ht="33.75">
      <c r="A18" s="112"/>
      <c r="B18" s="118" t="s">
        <v>7</v>
      </c>
      <c r="C18" s="67">
        <v>10553031</v>
      </c>
      <c r="D18" s="67">
        <v>600510</v>
      </c>
      <c r="E18" s="109">
        <f>C18+D18</f>
        <v>11153541</v>
      </c>
      <c r="F18" s="108">
        <v>17157050</v>
      </c>
      <c r="G18" s="125">
        <v>472715</v>
      </c>
      <c r="H18" s="109">
        <f t="shared" si="3"/>
        <v>17629765</v>
      </c>
      <c r="I18" s="108">
        <v>8625400</v>
      </c>
      <c r="J18" s="109">
        <v>399200</v>
      </c>
      <c r="K18" s="109">
        <f t="shared" si="4"/>
        <v>9024600</v>
      </c>
      <c r="L18" s="68">
        <f t="shared" si="5"/>
        <v>81.73386394866081</v>
      </c>
      <c r="M18" s="68">
        <f t="shared" si="6"/>
        <v>66.47682802950825</v>
      </c>
      <c r="N18" s="68">
        <f t="shared" si="7"/>
        <v>80.9124205487746</v>
      </c>
      <c r="O18" s="68">
        <f t="shared" si="0"/>
        <v>50.273211303808054</v>
      </c>
      <c r="P18" s="68">
        <f t="shared" si="8"/>
        <v>84.44834625514316</v>
      </c>
      <c r="Q18" s="68">
        <f t="shared" si="8"/>
        <v>51.18956492046264</v>
      </c>
    </row>
    <row r="19" spans="1:17" ht="18.75">
      <c r="A19" s="112"/>
      <c r="B19" s="117" t="s">
        <v>8</v>
      </c>
      <c r="C19" s="109">
        <f>C17+C18</f>
        <v>88310022.5</v>
      </c>
      <c r="D19" s="109">
        <f>D17+D18</f>
        <v>1670738.58</v>
      </c>
      <c r="E19" s="109">
        <f>C19+D19</f>
        <v>89980761.08</v>
      </c>
      <c r="F19" s="109">
        <f>F17+F18</f>
        <v>182815144.18</v>
      </c>
      <c r="G19" s="109">
        <f>G17+G18</f>
        <v>6200173</v>
      </c>
      <c r="H19" s="109">
        <f>F19+G19</f>
        <v>189015317.18</v>
      </c>
      <c r="I19" s="109">
        <f>I17+I18</f>
        <v>94295662.46</v>
      </c>
      <c r="J19" s="109">
        <f>J17+J18</f>
        <v>1756241.5</v>
      </c>
      <c r="K19" s="109">
        <f>I19+J19</f>
        <v>96051903.96</v>
      </c>
      <c r="L19" s="68">
        <f t="shared" si="5"/>
        <v>106.77798486576084</v>
      </c>
      <c r="M19" s="68">
        <f t="shared" si="6"/>
        <v>105.11767196996193</v>
      </c>
      <c r="N19" s="68">
        <f t="shared" si="7"/>
        <v>106.74715662229426</v>
      </c>
      <c r="O19" s="68">
        <f t="shared" si="0"/>
        <v>51.579787267052865</v>
      </c>
      <c r="P19" s="68">
        <f t="shared" si="8"/>
        <v>28.325685428454978</v>
      </c>
      <c r="Q19" s="68">
        <f t="shared" si="8"/>
        <v>50.816994830386896</v>
      </c>
    </row>
    <row r="20" spans="1:17" ht="18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7"/>
      <c r="L20" s="16"/>
      <c r="M20" s="16"/>
      <c r="N20" s="16"/>
      <c r="O20" s="16"/>
      <c r="P20" s="16"/>
      <c r="Q20" s="16"/>
    </row>
    <row r="21" spans="1:17" ht="27" customHeight="1">
      <c r="A21" s="14"/>
      <c r="B21" s="2" t="s">
        <v>42</v>
      </c>
      <c r="C21" s="1"/>
      <c r="D21" s="1"/>
      <c r="E21" s="1"/>
      <c r="F21" s="2" t="s">
        <v>43</v>
      </c>
      <c r="G21" s="1"/>
      <c r="H21" s="16"/>
      <c r="I21" s="16"/>
      <c r="J21" s="16"/>
      <c r="K21" s="17"/>
      <c r="L21" s="16"/>
      <c r="M21" s="16"/>
      <c r="N21" s="16"/>
      <c r="O21" s="16"/>
      <c r="P21" s="16"/>
      <c r="Q21" s="16"/>
    </row>
    <row r="22" spans="6:9" ht="18.75">
      <c r="F22" s="124"/>
      <c r="I22" s="123"/>
    </row>
  </sheetData>
  <sheetProtection/>
  <mergeCells count="23">
    <mergeCell ref="L6:N6"/>
    <mergeCell ref="M7:M8"/>
    <mergeCell ref="N7:N8"/>
    <mergeCell ref="A6:A8"/>
    <mergeCell ref="H7:H8"/>
    <mergeCell ref="G7:G8"/>
    <mergeCell ref="F7:F8"/>
    <mergeCell ref="I7:I8"/>
    <mergeCell ref="K7:K8"/>
    <mergeCell ref="C6:E6"/>
    <mergeCell ref="C7:C8"/>
    <mergeCell ref="D7:D8"/>
    <mergeCell ref="E7:E8"/>
    <mergeCell ref="B4:P4"/>
    <mergeCell ref="O6:Q6"/>
    <mergeCell ref="O7:O8"/>
    <mergeCell ref="Q7:Q8"/>
    <mergeCell ref="I6:K6"/>
    <mergeCell ref="B6:B8"/>
    <mergeCell ref="F6:H6"/>
    <mergeCell ref="J7:J8"/>
    <mergeCell ref="L7:L8"/>
    <mergeCell ref="P7:P8"/>
  </mergeCells>
  <printOptions/>
  <pageMargins left="0.5905511811023623" right="0.5905511811023623" top="1.1811023622047245" bottom="0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Сумы, 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С.Г.</dc:creator>
  <cp:keywords/>
  <dc:description/>
  <cp:lastModifiedBy>RePack by Diakov</cp:lastModifiedBy>
  <cp:lastPrinted>2018-09-14T06:40:38Z</cp:lastPrinted>
  <dcterms:created xsi:type="dcterms:W3CDTF">2000-03-20T13:04:02Z</dcterms:created>
  <dcterms:modified xsi:type="dcterms:W3CDTF">2018-09-14T06:42:24Z</dcterms:modified>
  <cp:category/>
  <cp:version/>
  <cp:contentType/>
  <cp:contentStatus/>
</cp:coreProperties>
</file>