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00" windowHeight="6816" activeTab="0"/>
  </bookViews>
  <sheets>
    <sheet name="Доходи" sheetId="1" r:id="rId1"/>
    <sheet name="Видатки" sheetId="2" r:id="rId2"/>
  </sheets>
  <definedNames>
    <definedName name="_xlnm.Print_Titles" localSheetId="0">'Доходи'!$8:$10</definedName>
  </definedNames>
  <calcPr fullCalcOnLoad="1"/>
</workbook>
</file>

<file path=xl/sharedStrings.xml><?xml version="1.0" encoding="utf-8"?>
<sst xmlns="http://schemas.openxmlformats.org/spreadsheetml/2006/main" count="149" uniqueCount="87">
  <si>
    <t>Код</t>
  </si>
  <si>
    <t>Разом</t>
  </si>
  <si>
    <t>Освiта</t>
  </si>
  <si>
    <t>Охорона здоров'я</t>
  </si>
  <si>
    <t>Соцiальний захист та соцiальне забезпечення</t>
  </si>
  <si>
    <t>Культура i мистецтво</t>
  </si>
  <si>
    <t>Фізична культура і спорт</t>
  </si>
  <si>
    <t>Кошти, що передаються до бюджетів інших рівнів</t>
  </si>
  <si>
    <t>ВСЬОГО</t>
  </si>
  <si>
    <t>Загальний фонд</t>
  </si>
  <si>
    <t>Спеціальний фонд</t>
  </si>
  <si>
    <t>Процент виконання</t>
  </si>
  <si>
    <t>Додаток 2</t>
  </si>
  <si>
    <t xml:space="preserve"> </t>
  </si>
  <si>
    <t xml:space="preserve">         </t>
  </si>
  <si>
    <t xml:space="preserve">                                                                                                                                           </t>
  </si>
  <si>
    <t xml:space="preserve">Найменування доходів                                                                                </t>
  </si>
  <si>
    <t>Податкові надходження</t>
  </si>
  <si>
    <t>Неподаткові надходження</t>
  </si>
  <si>
    <t>Інші неподаткові надходження</t>
  </si>
  <si>
    <t xml:space="preserve">Власні надходження бюджетних установ </t>
  </si>
  <si>
    <t xml:space="preserve">Разом   доходів </t>
  </si>
  <si>
    <t>Офіційні  трансферти</t>
  </si>
  <si>
    <t>Дотації</t>
  </si>
  <si>
    <t>Субвенції</t>
  </si>
  <si>
    <t>ВСЬОГО  ДОХОДІВ</t>
  </si>
  <si>
    <t>Кошти, що надходять до районних та міських ( міст Києва і Севастополя, міст республіканського і обласного значення) бюджетів з міських ( міст районного значення), селищних , сільських та районних у містах бюджетів</t>
  </si>
  <si>
    <t>Доходи від операцій з капіталом</t>
  </si>
  <si>
    <t>Базова дотація</t>
  </si>
  <si>
    <t>Медична субвенція з державного бюджету місцевим бюджетам</t>
  </si>
  <si>
    <t>Освітня субвенція з державного бюджету місцевим бюджетам</t>
  </si>
  <si>
    <t>Податок та збір на доходи фізичних осіб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</si>
  <si>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</si>
  <si>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Додаток 1</t>
  </si>
  <si>
    <t>Стабілізаційна дотація</t>
  </si>
  <si>
    <t xml:space="preserve">до рішення районної ради 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</si>
  <si>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</si>
  <si>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на здійснення заходів щодо соціально-економічного розвитку окремих територій</t>
  </si>
  <si>
    <t>грн.</t>
  </si>
  <si>
    <t>(грн.)</t>
  </si>
  <si>
    <t>Процент виконання до затверджених призначень</t>
  </si>
  <si>
    <t>Заступник голови районної ради</t>
  </si>
  <si>
    <t>Н.Ф.Якименко</t>
  </si>
  <si>
    <t>б.100,0</t>
  </si>
  <si>
    <t>1000</t>
  </si>
  <si>
    <t>5000</t>
  </si>
  <si>
    <t>8000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</si>
  <si>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</si>
  <si>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</si>
  <si>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</si>
  <si>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</si>
  <si>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</si>
  <si>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</si>
  <si>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</si>
  <si>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</si>
  <si>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Економічна діяльність</t>
  </si>
  <si>
    <t>7000</t>
  </si>
  <si>
    <t>0100</t>
  </si>
  <si>
    <t>Державне управління</t>
  </si>
  <si>
    <t>2000</t>
  </si>
  <si>
    <t>3000</t>
  </si>
  <si>
    <t>4000</t>
  </si>
  <si>
    <t>Інша діяльність</t>
  </si>
  <si>
    <t xml:space="preserve">Видатки бюджету за типовою програмною класифікацією </t>
  </si>
  <si>
    <t>Бюджетна класифікація кредитування бюджету</t>
  </si>
  <si>
    <t>8830</t>
  </si>
  <si>
    <t>Довгострокові кредити індивідуальним забудовникам житла на селі  та їх повернення</t>
  </si>
  <si>
    <t>Субвенція з місцевого бюджету на на здійснення переданих  видатків у сфері охорони здоров'я за рахунок коштів медичної субвенції</t>
  </si>
  <si>
    <t>Субвенція з державного бюджету місцевим бюджетам на  здійснення заходів щодо соціально-економічного розвитку окремих територій</t>
  </si>
  <si>
    <t>Додаток 3</t>
  </si>
  <si>
    <t xml:space="preserve">Фактично надійшло за 1 квартал 2019 року </t>
  </si>
  <si>
    <t>Затверджено з урахуванням змін на  2020 рік</t>
  </si>
  <si>
    <t>Фактично надійшло за 1 квартал  2020 року</t>
  </si>
  <si>
    <t>Відхилення фактичних доходів за 2020 рік до фактичних доходів за 2019 рік (%)</t>
  </si>
  <si>
    <t>Доходи  районного  бюджету Шосткинського району  за 1 квартал  2020 року</t>
  </si>
  <si>
    <t xml:space="preserve">Видатки районного бюджету за 1 квартал 2020  року </t>
  </si>
  <si>
    <t>Касові видатки за 1 квартал 2019 року</t>
  </si>
  <si>
    <t>Затверджено з  урахуванням змін на 2020 рік</t>
  </si>
  <si>
    <t>Касові видатки за 1 квартал  2020 року</t>
  </si>
  <si>
    <t>Відхилення касових видатків за 2020 рік до касових видатків за 2019 рік (%)</t>
  </si>
  <si>
    <t>Кредитування з районного бюджету за 1 квартал 2020 року</t>
  </si>
  <si>
    <t xml:space="preserve">Плата за надання інших адміністративних послуг </t>
  </si>
  <si>
    <t>Кошти від відчуження майна, що належить Автономній Республіці Крим, та майна, що перебуває у комунальній власності</t>
  </si>
  <si>
    <t>від  05 червня 2020 року</t>
  </si>
  <si>
    <t>від  05 червня   2020 року</t>
  </si>
  <si>
    <t>від  05 червня  2020 року</t>
  </si>
  <si>
    <t xml:space="preserve">Рентна плата за спеціальне викорис-тання лісових ресурсів в частині деревини, заготовленої в порядку рубок головного користування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</si>
</sst>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"/>
    <numFmt numFmtId="182" formatCode="0.000"/>
    <numFmt numFmtId="183" formatCode="#,##0.0_р_."/>
    <numFmt numFmtId="184" formatCode="#,##0.0"/>
    <numFmt numFmtId="185" formatCode="0.000000"/>
    <numFmt numFmtId="186" formatCode="0.0000"/>
    <numFmt numFmtId="187" formatCode="0.00000000"/>
    <numFmt numFmtId="188" formatCode="0.0000000"/>
  </numFmts>
  <fonts count="66">
    <font>
      <sz val="10"/>
      <name val="Times"/>
      <family val="0"/>
    </font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b/>
      <i/>
      <sz val="13"/>
      <name val="Times New Roman Cyr"/>
      <family val="1"/>
    </font>
    <font>
      <i/>
      <sz val="13"/>
      <name val="Times New Roman Cyr"/>
      <family val="1"/>
    </font>
    <font>
      <b/>
      <sz val="13"/>
      <name val="Times New Roman"/>
      <family val="1"/>
    </font>
    <font>
      <sz val="12"/>
      <name val="Times"/>
      <family val="0"/>
    </font>
    <font>
      <b/>
      <sz val="10"/>
      <name val="Times"/>
      <family val="0"/>
    </font>
    <font>
      <b/>
      <sz val="12"/>
      <name val="Times New Roman"/>
      <family val="1"/>
    </font>
    <font>
      <b/>
      <i/>
      <sz val="14"/>
      <name val="Times New Roman Cyr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0"/>
    </font>
    <font>
      <sz val="15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4" fillId="0" borderId="0" xfId="0" applyFont="1" applyAlignment="1" applyProtection="1">
      <alignment horizontal="center"/>
      <protection locked="0"/>
    </xf>
    <xf numFmtId="14" fontId="3" fillId="0" borderId="0" xfId="53" applyNumberFormat="1" applyFont="1" applyAlignment="1">
      <alignment horizontal="center"/>
      <protection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18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0" fontId="13" fillId="0" borderId="10" xfId="0" applyNumberFormat="1" applyFont="1" applyBorder="1" applyAlignment="1">
      <alignment horizontal="right"/>
    </xf>
    <xf numFmtId="0" fontId="12" fillId="0" borderId="10" xfId="53" applyFont="1" applyBorder="1">
      <alignment/>
      <protection/>
    </xf>
    <xf numFmtId="0" fontId="11" fillId="0" borderId="10" xfId="53" applyFont="1" applyBorder="1" applyAlignment="1">
      <alignment horizontal="center"/>
      <protection/>
    </xf>
    <xf numFmtId="0" fontId="12" fillId="0" borderId="11" xfId="53" applyFont="1" applyBorder="1">
      <alignment/>
      <protection/>
    </xf>
    <xf numFmtId="0" fontId="12" fillId="33" borderId="11" xfId="53" applyFont="1" applyFill="1" applyBorder="1" applyAlignment="1" quotePrefix="1">
      <alignment horizontal="left" wrapText="1"/>
      <protection/>
    </xf>
    <xf numFmtId="180" fontId="12" fillId="33" borderId="11" xfId="53" applyNumberFormat="1" applyFont="1" applyFill="1" applyBorder="1" applyAlignment="1">
      <alignment horizontal="right"/>
      <protection/>
    </xf>
    <xf numFmtId="180" fontId="14" fillId="33" borderId="11" xfId="0" applyNumberFormat="1" applyFont="1" applyFill="1" applyBorder="1" applyAlignment="1">
      <alignment horizontal="right"/>
    </xf>
    <xf numFmtId="180" fontId="12" fillId="0" borderId="11" xfId="53" applyNumberFormat="1" applyFont="1" applyBorder="1" applyAlignment="1">
      <alignment horizontal="right"/>
      <protection/>
    </xf>
    <xf numFmtId="180" fontId="14" fillId="0" borderId="11" xfId="0" applyNumberFormat="1" applyFont="1" applyBorder="1" applyAlignment="1">
      <alignment horizontal="right"/>
    </xf>
    <xf numFmtId="180" fontId="13" fillId="0" borderId="11" xfId="0" applyNumberFormat="1" applyFont="1" applyBorder="1" applyAlignment="1">
      <alignment horizontal="right"/>
    </xf>
    <xf numFmtId="180" fontId="12" fillId="0" borderId="10" xfId="0" applyNumberFormat="1" applyFont="1" applyBorder="1" applyAlignment="1">
      <alignment horizontal="right"/>
    </xf>
    <xf numFmtId="0" fontId="12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4" fillId="33" borderId="0" xfId="0" applyFont="1" applyFill="1" applyAlignment="1" applyProtection="1">
      <alignment horizontal="left"/>
      <protection locked="0"/>
    </xf>
    <xf numFmtId="2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4" fontId="3" fillId="34" borderId="0" xfId="53" applyNumberFormat="1" applyFont="1" applyFill="1" applyAlignment="1">
      <alignment horizontal="center"/>
      <protection/>
    </xf>
    <xf numFmtId="0" fontId="4" fillId="34" borderId="0" xfId="0" applyFont="1" applyFill="1" applyAlignment="1" applyProtection="1">
      <alignment horizontal="center"/>
      <protection locked="0"/>
    </xf>
    <xf numFmtId="2" fontId="16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5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 applyProtection="1">
      <alignment wrapText="1"/>
      <protection locked="0"/>
    </xf>
    <xf numFmtId="0" fontId="4" fillId="34" borderId="0" xfId="0" applyFont="1" applyFill="1" applyAlignment="1">
      <alignment/>
    </xf>
    <xf numFmtId="0" fontId="11" fillId="34" borderId="10" xfId="0" applyFont="1" applyFill="1" applyBorder="1" applyAlignment="1" applyProtection="1">
      <alignment horizontal="center" wrapText="1"/>
      <protection locked="0"/>
    </xf>
    <xf numFmtId="0" fontId="11" fillId="34" borderId="10" xfId="0" applyFont="1" applyFill="1" applyBorder="1" applyAlignment="1" applyProtection="1">
      <alignment horizontal="left" wrapText="1"/>
      <protection locked="0"/>
    </xf>
    <xf numFmtId="0" fontId="18" fillId="34" borderId="12" xfId="0" applyFont="1" applyFill="1" applyBorder="1" applyAlignment="1">
      <alignment vertical="top" wrapText="1"/>
    </xf>
    <xf numFmtId="0" fontId="19" fillId="0" borderId="10" xfId="53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 wrapText="1"/>
    </xf>
    <xf numFmtId="0" fontId="4" fillId="0" borderId="10" xfId="53" applyFont="1" applyBorder="1">
      <alignment/>
      <protection/>
    </xf>
    <xf numFmtId="0" fontId="4" fillId="0" borderId="10" xfId="53" applyFont="1" applyBorder="1" applyAlignment="1">
      <alignment horizontal="left" wrapText="1"/>
      <protection/>
    </xf>
    <xf numFmtId="0" fontId="19" fillId="0" borderId="10" xfId="53" applyFont="1" applyBorder="1">
      <alignment/>
      <protection/>
    </xf>
    <xf numFmtId="0" fontId="19" fillId="0" borderId="10" xfId="53" applyFont="1" applyBorder="1" applyAlignment="1">
      <alignment horizontal="center" wrapText="1"/>
      <protection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0" xfId="54" applyFont="1" applyBorder="1" applyAlignment="1" applyProtection="1">
      <alignment vertical="center" wrapText="1"/>
      <protection/>
    </xf>
    <xf numFmtId="0" fontId="4" fillId="0" borderId="10" xfId="53" applyFont="1" applyBorder="1">
      <alignment/>
      <protection/>
    </xf>
    <xf numFmtId="0" fontId="4" fillId="0" borderId="10" xfId="53" applyFont="1" applyBorder="1" applyAlignment="1">
      <alignment horizontal="left" wrapText="1"/>
      <protection/>
    </xf>
    <xf numFmtId="0" fontId="4" fillId="0" borderId="10" xfId="0" applyFont="1" applyBorder="1" applyAlignment="1">
      <alignment wrapText="1"/>
    </xf>
    <xf numFmtId="0" fontId="19" fillId="0" borderId="10" xfId="53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33" borderId="10" xfId="53" applyFont="1" applyFill="1" applyBorder="1" applyAlignment="1">
      <alignment horizontal="center" wrapText="1"/>
      <protection/>
    </xf>
    <xf numFmtId="0" fontId="6" fillId="0" borderId="10" xfId="53" applyFont="1" applyBorder="1">
      <alignment/>
      <protection/>
    </xf>
    <xf numFmtId="0" fontId="6" fillId="33" borderId="10" xfId="53" applyFont="1" applyFill="1" applyBorder="1" applyAlignment="1">
      <alignment horizontal="left" wrapText="1"/>
      <protection/>
    </xf>
    <xf numFmtId="0" fontId="4" fillId="0" borderId="10" xfId="53" applyFont="1" applyBorder="1" applyAlignment="1">
      <alignment vertical="distributed" wrapText="1"/>
      <protection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6" fillId="0" borderId="10" xfId="53" applyFont="1" applyBorder="1">
      <alignment/>
      <protection/>
    </xf>
    <xf numFmtId="0" fontId="22" fillId="0" borderId="10" xfId="54" applyFont="1" applyBorder="1" applyAlignment="1" applyProtection="1">
      <alignment horizontal="justify" wrapText="1"/>
      <protection/>
    </xf>
    <xf numFmtId="0" fontId="4" fillId="0" borderId="13" xfId="53" applyFont="1" applyBorder="1" applyAlignment="1">
      <alignment horizontal="left" wrapText="1"/>
      <protection/>
    </xf>
    <xf numFmtId="0" fontId="20" fillId="0" borderId="0" xfId="0" applyFont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justify"/>
    </xf>
    <xf numFmtId="0" fontId="21" fillId="0" borderId="0" xfId="0" applyFont="1" applyFill="1" applyAlignment="1">
      <alignment vertical="justify"/>
    </xf>
    <xf numFmtId="0" fontId="4" fillId="0" borderId="10" xfId="53" applyFont="1" applyBorder="1" applyAlignment="1">
      <alignment horizontal="center" vertical="center"/>
      <protection/>
    </xf>
    <xf numFmtId="0" fontId="20" fillId="0" borderId="0" xfId="55" applyNumberFormat="1" applyFont="1" applyAlignment="1">
      <alignment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wrapText="1"/>
    </xf>
    <xf numFmtId="0" fontId="23" fillId="0" borderId="0" xfId="53" applyFont="1">
      <alignment/>
      <protection/>
    </xf>
    <xf numFmtId="2" fontId="7" fillId="34" borderId="10" xfId="0" applyNumberFormat="1" applyFont="1" applyFill="1" applyBorder="1" applyAlignment="1">
      <alignment/>
    </xf>
    <xf numFmtId="180" fontId="7" fillId="0" borderId="10" xfId="0" applyNumberFormat="1" applyFont="1" applyBorder="1" applyAlignment="1">
      <alignment/>
    </xf>
    <xf numFmtId="2" fontId="64" fillId="34" borderId="10" xfId="52" applyNumberFormat="1" applyFont="1" applyFill="1" applyBorder="1">
      <alignment/>
      <protection/>
    </xf>
    <xf numFmtId="2" fontId="20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34" borderId="10" xfId="0" applyNumberFormat="1" applyFont="1" applyFill="1" applyBorder="1" applyAlignment="1">
      <alignment/>
    </xf>
    <xf numFmtId="180" fontId="4" fillId="34" borderId="0" xfId="0" applyNumberFormat="1" applyFont="1" applyFill="1" applyBorder="1" applyAlignment="1">
      <alignment/>
    </xf>
    <xf numFmtId="0" fontId="3" fillId="34" borderId="0" xfId="53" applyFont="1" applyFill="1">
      <alignment/>
      <protection/>
    </xf>
    <xf numFmtId="0" fontId="20" fillId="34" borderId="14" xfId="54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wrapText="1"/>
    </xf>
    <xf numFmtId="2" fontId="24" fillId="34" borderId="10" xfId="0" applyNumberFormat="1" applyFont="1" applyFill="1" applyBorder="1" applyAlignment="1">
      <alignment horizontal="right"/>
    </xf>
    <xf numFmtId="180" fontId="24" fillId="34" borderId="10" xfId="0" applyNumberFormat="1" applyFont="1" applyFill="1" applyBorder="1" applyAlignment="1">
      <alignment horizontal="right"/>
    </xf>
    <xf numFmtId="180" fontId="25" fillId="0" borderId="10" xfId="0" applyNumberFormat="1" applyFont="1" applyBorder="1" applyAlignment="1">
      <alignment horizontal="right"/>
    </xf>
    <xf numFmtId="0" fontId="65" fillId="0" borderId="10" xfId="52" applyFont="1" applyBorder="1">
      <alignment/>
      <protection/>
    </xf>
    <xf numFmtId="2" fontId="25" fillId="34" borderId="10" xfId="53" applyNumberFormat="1" applyFont="1" applyFill="1" applyBorder="1" applyAlignment="1">
      <alignment horizontal="right"/>
      <protection/>
    </xf>
    <xf numFmtId="2" fontId="24" fillId="34" borderId="10" xfId="0" applyNumberFormat="1" applyFont="1" applyFill="1" applyBorder="1" applyAlignment="1">
      <alignment horizontal="right"/>
    </xf>
    <xf numFmtId="2" fontId="65" fillId="0" borderId="10" xfId="52" applyNumberFormat="1" applyFont="1" applyBorder="1">
      <alignment/>
      <protection/>
    </xf>
    <xf numFmtId="180" fontId="25" fillId="34" borderId="10" xfId="0" applyNumberFormat="1" applyFont="1" applyFill="1" applyBorder="1" applyAlignment="1">
      <alignment horizontal="right"/>
    </xf>
    <xf numFmtId="2" fontId="24" fillId="34" borderId="10" xfId="53" applyNumberFormat="1" applyFont="1" applyFill="1" applyBorder="1" applyAlignment="1">
      <alignment horizontal="right"/>
      <protection/>
    </xf>
    <xf numFmtId="180" fontId="25" fillId="34" borderId="10" xfId="53" applyNumberFormat="1" applyFont="1" applyFill="1" applyBorder="1" applyAlignment="1">
      <alignment horizontal="right"/>
      <protection/>
    </xf>
    <xf numFmtId="180" fontId="24" fillId="34" borderId="10" xfId="0" applyNumberFormat="1" applyFont="1" applyFill="1" applyBorder="1" applyAlignment="1">
      <alignment horizontal="right"/>
    </xf>
    <xf numFmtId="180" fontId="25" fillId="34" borderId="10" xfId="53" applyNumberFormat="1" applyFont="1" applyFill="1" applyBorder="1" applyAlignment="1">
      <alignment horizontal="right"/>
      <protection/>
    </xf>
    <xf numFmtId="180" fontId="24" fillId="34" borderId="10" xfId="53" applyNumberFormat="1" applyFont="1" applyFill="1" applyBorder="1" applyAlignment="1">
      <alignment horizontal="right"/>
      <protection/>
    </xf>
    <xf numFmtId="0" fontId="65" fillId="34" borderId="10" xfId="52" applyFont="1" applyFill="1" applyBorder="1">
      <alignment/>
      <protection/>
    </xf>
    <xf numFmtId="0" fontId="24" fillId="34" borderId="10" xfId="53" applyFont="1" applyFill="1" applyBorder="1" applyAlignment="1">
      <alignment horizontal="right"/>
      <protection/>
    </xf>
    <xf numFmtId="180" fontId="25" fillId="0" borderId="10" xfId="53" applyNumberFormat="1" applyFont="1" applyBorder="1" applyAlignment="1">
      <alignment horizontal="right"/>
      <protection/>
    </xf>
    <xf numFmtId="0" fontId="26" fillId="34" borderId="10" xfId="0" applyFont="1" applyFill="1" applyBorder="1" applyAlignment="1">
      <alignment/>
    </xf>
    <xf numFmtId="180" fontId="25" fillId="34" borderId="11" xfId="53" applyNumberFormat="1" applyFont="1" applyFill="1" applyBorder="1" applyAlignment="1">
      <alignment horizontal="right"/>
      <protection/>
    </xf>
    <xf numFmtId="180" fontId="24" fillId="34" borderId="11" xfId="0" applyNumberFormat="1" applyFont="1" applyFill="1" applyBorder="1" applyAlignment="1">
      <alignment horizontal="right"/>
    </xf>
    <xf numFmtId="0" fontId="26" fillId="34" borderId="11" xfId="0" applyFont="1" applyFill="1" applyBorder="1" applyAlignment="1">
      <alignment/>
    </xf>
    <xf numFmtId="180" fontId="25" fillId="34" borderId="11" xfId="0" applyNumberFormat="1" applyFont="1" applyFill="1" applyBorder="1" applyAlignment="1">
      <alignment horizontal="right"/>
    </xf>
    <xf numFmtId="180" fontId="25" fillId="0" borderId="11" xfId="0" applyNumberFormat="1" applyFont="1" applyBorder="1" applyAlignment="1">
      <alignment horizontal="right"/>
    </xf>
    <xf numFmtId="180" fontId="25" fillId="35" borderId="10" xfId="53" applyNumberFormat="1" applyFont="1" applyFill="1" applyBorder="1" applyAlignment="1">
      <alignment horizontal="right"/>
      <protection/>
    </xf>
    <xf numFmtId="180" fontId="24" fillId="35" borderId="10" xfId="0" applyNumberFormat="1" applyFont="1" applyFill="1" applyBorder="1" applyAlignment="1">
      <alignment horizontal="right"/>
    </xf>
    <xf numFmtId="180" fontId="25" fillId="35" borderId="10" xfId="0" applyNumberFormat="1" applyFont="1" applyFill="1" applyBorder="1" applyAlignment="1">
      <alignment horizontal="right"/>
    </xf>
    <xf numFmtId="2" fontId="25" fillId="34" borderId="10" xfId="0" applyNumberFormat="1" applyFont="1" applyFill="1" applyBorder="1" applyAlignment="1">
      <alignment horizontal="right"/>
    </xf>
    <xf numFmtId="2" fontId="24" fillId="34" borderId="10" xfId="53" applyNumberFormat="1" applyFont="1" applyFill="1" applyBorder="1" applyAlignment="1">
      <alignment horizontal="right" wrapText="1"/>
      <protection/>
    </xf>
    <xf numFmtId="180" fontId="24" fillId="0" borderId="10" xfId="0" applyNumberFormat="1" applyFont="1" applyBorder="1" applyAlignment="1">
      <alignment horizontal="right"/>
    </xf>
    <xf numFmtId="0" fontId="4" fillId="34" borderId="0" xfId="0" applyFont="1" applyFill="1" applyAlignment="1" applyProtection="1">
      <alignment horizontal="left"/>
      <protection locked="0"/>
    </xf>
    <xf numFmtId="0" fontId="4" fillId="34" borderId="0" xfId="53" applyFont="1" applyFill="1">
      <alignment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wrapText="1"/>
      <protection/>
    </xf>
    <xf numFmtId="0" fontId="6" fillId="0" borderId="16" xfId="53" applyFont="1" applyBorder="1" applyAlignment="1">
      <alignment horizontal="center" wrapText="1"/>
      <protection/>
    </xf>
    <xf numFmtId="0" fontId="6" fillId="0" borderId="17" xfId="53" applyFont="1" applyBorder="1" applyAlignment="1">
      <alignment horizontal="center" wrapText="1"/>
      <protection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18" xfId="53" applyFont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5" xfId="53" applyNumberFormat="1" applyFont="1" applyBorder="1" applyAlignment="1">
      <alignment horizontal="center" vertical="center" wrapText="1"/>
      <protection/>
    </xf>
    <xf numFmtId="49" fontId="6" fillId="0" borderId="16" xfId="53" applyNumberFormat="1" applyFont="1" applyBorder="1" applyAlignment="1">
      <alignment horizontal="center" vertical="center" wrapText="1"/>
      <protection/>
    </xf>
    <xf numFmtId="49" fontId="6" fillId="0" borderId="17" xfId="53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7" fillId="0" borderId="15" xfId="53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34" borderId="11" xfId="53" applyFont="1" applyFill="1" applyBorder="1" applyAlignment="1">
      <alignment horizontal="center" wrapText="1"/>
      <protection/>
    </xf>
    <xf numFmtId="0" fontId="7" fillId="34" borderId="12" xfId="53" applyFont="1" applyFill="1" applyBorder="1" applyAlignment="1">
      <alignment horizontal="center" wrapText="1"/>
      <protection/>
    </xf>
    <xf numFmtId="0" fontId="11" fillId="0" borderId="10" xfId="0" applyFont="1" applyBorder="1" applyAlignment="1">
      <alignment horizontal="center" vertical="center"/>
    </xf>
    <xf numFmtId="0" fontId="7" fillId="34" borderId="11" xfId="53" applyFont="1" applyFill="1" applyBorder="1" applyAlignment="1">
      <alignment horizontal="center" vertical="center"/>
      <protection/>
    </xf>
    <xf numFmtId="0" fontId="7" fillId="34" borderId="12" xfId="53" applyFont="1" applyFill="1" applyBorder="1" applyAlignment="1">
      <alignment horizontal="center" vertical="center"/>
      <protection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1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1" fillId="3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0202PRDH" xfId="53"/>
    <cellStyle name="Обычный_ZV1PIV98" xfId="54"/>
    <cellStyle name="Обычный_Доход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75" zoomScaleNormal="75" zoomScalePageLayoutView="0" workbookViewId="0" topLeftCell="A2">
      <selection activeCell="A26" sqref="A26"/>
    </sheetView>
  </sheetViews>
  <sheetFormatPr defaultColWidth="9.375" defaultRowHeight="12.75"/>
  <cols>
    <col min="1" max="1" width="14.00390625" style="1" customWidth="1"/>
    <col min="2" max="2" width="44.625" style="1" customWidth="1"/>
    <col min="3" max="3" width="18.00390625" style="1" customWidth="1"/>
    <col min="4" max="4" width="15.625" style="1" customWidth="1"/>
    <col min="5" max="5" width="20.50390625" style="1" customWidth="1"/>
    <col min="6" max="6" width="22.125" style="1" customWidth="1"/>
    <col min="7" max="7" width="16.75390625" style="1" customWidth="1"/>
    <col min="8" max="8" width="20.375" style="1" customWidth="1"/>
    <col min="9" max="9" width="18.625" style="1" customWidth="1"/>
    <col min="10" max="10" width="16.50390625" style="1" customWidth="1"/>
    <col min="11" max="11" width="20.50390625" style="1" customWidth="1"/>
    <col min="12" max="12" width="14.50390625" style="1" customWidth="1"/>
    <col min="13" max="13" width="13.125" style="1" customWidth="1"/>
    <col min="14" max="14" width="13.75390625" style="1" customWidth="1"/>
    <col min="15" max="15" width="13.50390625" style="1" customWidth="1"/>
    <col min="16" max="16" width="13.75390625" style="1" customWidth="1"/>
    <col min="17" max="17" width="11.75390625" style="1" customWidth="1"/>
    <col min="18" max="242" width="9.375" style="1" customWidth="1"/>
    <col min="243" max="16384" width="9.375" style="1" customWidth="1"/>
  </cols>
  <sheetData>
    <row r="1" spans="1:17" ht="16.5" customHeight="1">
      <c r="A1" s="1" t="s">
        <v>15</v>
      </c>
      <c r="F1" s="2"/>
      <c r="G1" s="2"/>
      <c r="H1" s="2"/>
      <c r="O1" s="2"/>
      <c r="P1" s="2"/>
      <c r="Q1" s="2"/>
    </row>
    <row r="2" spans="2:17" ht="15.75" customHeight="1">
      <c r="B2" s="1" t="s">
        <v>13</v>
      </c>
      <c r="F2" s="2"/>
      <c r="G2" s="3"/>
      <c r="H2" s="2"/>
      <c r="I2" s="4"/>
      <c r="J2" s="5"/>
      <c r="O2" s="4" t="s">
        <v>33</v>
      </c>
      <c r="P2" s="6"/>
      <c r="Q2" s="6"/>
    </row>
    <row r="3" spans="6:17" ht="15.75" customHeight="1">
      <c r="F3" s="2"/>
      <c r="G3" s="3"/>
      <c r="H3" s="2"/>
      <c r="I3" s="3"/>
      <c r="J3" s="3"/>
      <c r="O3" s="3" t="s">
        <v>35</v>
      </c>
      <c r="P3" s="2"/>
      <c r="Q3" s="2"/>
    </row>
    <row r="4" spans="6:17" ht="15.75" customHeight="1">
      <c r="F4" s="2"/>
      <c r="G4" s="3"/>
      <c r="H4" s="2"/>
      <c r="I4" s="2"/>
      <c r="J4" s="3"/>
      <c r="O4" s="118" t="s">
        <v>85</v>
      </c>
      <c r="P4" s="118"/>
      <c r="Q4" s="118"/>
    </row>
    <row r="5" spans="6:17" ht="15.75" customHeight="1">
      <c r="F5" s="2"/>
      <c r="G5" s="3"/>
      <c r="H5" s="2"/>
      <c r="I5" s="3"/>
      <c r="J5" s="7"/>
      <c r="O5" s="32"/>
      <c r="P5" s="35"/>
      <c r="Q5" s="8"/>
    </row>
    <row r="6" spans="1:17" ht="22.5" customHeight="1">
      <c r="A6" s="131" t="s">
        <v>74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1:17" ht="16.5" customHeight="1">
      <c r="K7" s="31" t="s">
        <v>38</v>
      </c>
      <c r="Q7" s="31"/>
    </row>
    <row r="8" spans="1:17" ht="50.25" customHeight="1">
      <c r="A8" s="122" t="s">
        <v>0</v>
      </c>
      <c r="B8" s="124" t="s">
        <v>16</v>
      </c>
      <c r="C8" s="135" t="s">
        <v>70</v>
      </c>
      <c r="D8" s="135"/>
      <c r="E8" s="135"/>
      <c r="F8" s="136" t="s">
        <v>71</v>
      </c>
      <c r="G8" s="137"/>
      <c r="H8" s="138"/>
      <c r="I8" s="119" t="s">
        <v>72</v>
      </c>
      <c r="J8" s="120"/>
      <c r="K8" s="121"/>
      <c r="L8" s="119" t="s">
        <v>73</v>
      </c>
      <c r="M8" s="120"/>
      <c r="N8" s="121"/>
      <c r="O8" s="128" t="s">
        <v>40</v>
      </c>
      <c r="P8" s="129"/>
      <c r="Q8" s="130"/>
    </row>
    <row r="9" spans="1:17" ht="27.75" customHeight="1">
      <c r="A9" s="133"/>
      <c r="B9" s="134"/>
      <c r="C9" s="124" t="s">
        <v>9</v>
      </c>
      <c r="D9" s="126" t="s">
        <v>10</v>
      </c>
      <c r="E9" s="122" t="s">
        <v>1</v>
      </c>
      <c r="F9" s="124" t="s">
        <v>9</v>
      </c>
      <c r="G9" s="126" t="s">
        <v>10</v>
      </c>
      <c r="H9" s="122" t="s">
        <v>1</v>
      </c>
      <c r="I9" s="124" t="s">
        <v>9</v>
      </c>
      <c r="J9" s="126" t="s">
        <v>10</v>
      </c>
      <c r="K9" s="122" t="s">
        <v>1</v>
      </c>
      <c r="L9" s="124" t="s">
        <v>9</v>
      </c>
      <c r="M9" s="126" t="s">
        <v>10</v>
      </c>
      <c r="N9" s="122" t="s">
        <v>1</v>
      </c>
      <c r="O9" s="124" t="s">
        <v>9</v>
      </c>
      <c r="P9" s="126" t="s">
        <v>10</v>
      </c>
      <c r="Q9" s="122" t="s">
        <v>1</v>
      </c>
    </row>
    <row r="10" spans="1:17" ht="7.5" customHeight="1">
      <c r="A10" s="123"/>
      <c r="B10" s="125"/>
      <c r="C10" s="125"/>
      <c r="D10" s="127"/>
      <c r="E10" s="123"/>
      <c r="F10" s="125"/>
      <c r="G10" s="127"/>
      <c r="H10" s="123"/>
      <c r="I10" s="125"/>
      <c r="J10" s="127"/>
      <c r="K10" s="123"/>
      <c r="L10" s="125"/>
      <c r="M10" s="127"/>
      <c r="N10" s="123"/>
      <c r="O10" s="125"/>
      <c r="P10" s="127"/>
      <c r="Q10" s="123"/>
    </row>
    <row r="11" spans="1:17" ht="24" customHeight="1">
      <c r="A11" s="46">
        <v>10000000</v>
      </c>
      <c r="B11" s="47" t="s">
        <v>17</v>
      </c>
      <c r="C11" s="89">
        <f>C12+C13</f>
        <v>7221910.46</v>
      </c>
      <c r="D11" s="89">
        <f>D12+D13</f>
        <v>0</v>
      </c>
      <c r="E11" s="89">
        <f>C11+D11</f>
        <v>7221910.46</v>
      </c>
      <c r="F11" s="89">
        <f>F12+F13</f>
        <v>35260500</v>
      </c>
      <c r="G11" s="90"/>
      <c r="H11" s="90">
        <f aca="true" t="shared" si="0" ref="H11:H27">F11+G11</f>
        <v>35260500</v>
      </c>
      <c r="I11" s="89">
        <f>I12+I13</f>
        <v>10925316.38</v>
      </c>
      <c r="J11" s="89">
        <f>J12+J13</f>
        <v>0</v>
      </c>
      <c r="K11" s="89">
        <f>I11+J11</f>
        <v>10925316.38</v>
      </c>
      <c r="L11" s="91">
        <f>I11/C11*100</f>
        <v>151.2801417368999</v>
      </c>
      <c r="M11" s="91"/>
      <c r="N11" s="91">
        <f>K11/E11*100</f>
        <v>151.2801417368999</v>
      </c>
      <c r="O11" s="91">
        <f aca="true" t="shared" si="1" ref="O11:O17">I11/F11*100</f>
        <v>30.98457588519732</v>
      </c>
      <c r="P11" s="91"/>
      <c r="Q11" s="91">
        <f aca="true" t="shared" si="2" ref="Q11:Q18">K11/H11*100</f>
        <v>30.98457588519732</v>
      </c>
    </row>
    <row r="12" spans="1:17" ht="36" customHeight="1">
      <c r="A12" s="48">
        <v>11010000</v>
      </c>
      <c r="B12" s="49" t="s">
        <v>31</v>
      </c>
      <c r="C12" s="92">
        <v>6390659.93</v>
      </c>
      <c r="D12" s="93"/>
      <c r="E12" s="94">
        <f>C12+D12</f>
        <v>6390659.93</v>
      </c>
      <c r="F12" s="95">
        <v>33388500</v>
      </c>
      <c r="G12" s="92"/>
      <c r="H12" s="96">
        <f t="shared" si="0"/>
        <v>33388500</v>
      </c>
      <c r="I12" s="92">
        <v>9415579.39</v>
      </c>
      <c r="J12" s="93"/>
      <c r="K12" s="94">
        <f>I12+J12</f>
        <v>9415579.39</v>
      </c>
      <c r="L12" s="91">
        <f>I12/C12*100</f>
        <v>147.33344432552212</v>
      </c>
      <c r="M12" s="91"/>
      <c r="N12" s="91">
        <f>K12/E12*100</f>
        <v>147.33344432552212</v>
      </c>
      <c r="O12" s="91">
        <f t="shared" si="1"/>
        <v>28.200067059017332</v>
      </c>
      <c r="P12" s="91"/>
      <c r="Q12" s="91">
        <f t="shared" si="2"/>
        <v>28.200067059017332</v>
      </c>
    </row>
    <row r="13" spans="1:17" ht="71.25" customHeight="1">
      <c r="A13" s="48">
        <v>13010100</v>
      </c>
      <c r="B13" s="49" t="s">
        <v>86</v>
      </c>
      <c r="C13" s="92">
        <v>831250.53</v>
      </c>
      <c r="D13" s="93"/>
      <c r="E13" s="94">
        <f>C13+D13</f>
        <v>831250.53</v>
      </c>
      <c r="F13" s="95">
        <v>1872000</v>
      </c>
      <c r="G13" s="92"/>
      <c r="H13" s="96">
        <f>F13+G13</f>
        <v>1872000</v>
      </c>
      <c r="I13" s="92">
        <v>1509736.99</v>
      </c>
      <c r="J13" s="93"/>
      <c r="K13" s="94">
        <f>I13+J13</f>
        <v>1509736.99</v>
      </c>
      <c r="L13" s="91">
        <f>I13/C13*100</f>
        <v>181.62237923625744</v>
      </c>
      <c r="M13" s="91"/>
      <c r="N13" s="91">
        <f>K13/E13*100</f>
        <v>181.62237923625744</v>
      </c>
      <c r="O13" s="91">
        <f t="shared" si="1"/>
        <v>80.64834348290599</v>
      </c>
      <c r="P13" s="91"/>
      <c r="Q13" s="91">
        <f t="shared" si="2"/>
        <v>80.64834348290599</v>
      </c>
    </row>
    <row r="14" spans="1:17" s="9" customFormat="1" ht="21.75" customHeight="1">
      <c r="A14" s="50">
        <v>20000000</v>
      </c>
      <c r="B14" s="51" t="s">
        <v>18</v>
      </c>
      <c r="C14" s="97">
        <f>C15+C17+C16</f>
        <v>55206.39</v>
      </c>
      <c r="D14" s="97">
        <f>D18</f>
        <v>412808.3</v>
      </c>
      <c r="E14" s="94">
        <f aca="true" t="shared" si="3" ref="E14:E27">C14+D14</f>
        <v>468014.69</v>
      </c>
      <c r="F14" s="97">
        <f>F15+F17+F16</f>
        <v>103300</v>
      </c>
      <c r="G14" s="97">
        <f>G18</f>
        <v>1259015</v>
      </c>
      <c r="H14" s="90">
        <f t="shared" si="0"/>
        <v>1362315</v>
      </c>
      <c r="I14" s="97">
        <f>I15+I17+I16</f>
        <v>78308.89</v>
      </c>
      <c r="J14" s="97">
        <f>J18</f>
        <v>477235.38</v>
      </c>
      <c r="K14" s="94">
        <f aca="true" t="shared" si="4" ref="K14:K42">I14+J14</f>
        <v>555544.27</v>
      </c>
      <c r="L14" s="91">
        <f>I14/C14*100</f>
        <v>141.8475107682281</v>
      </c>
      <c r="M14" s="91">
        <f>J14/D14*100</f>
        <v>115.60702146734938</v>
      </c>
      <c r="N14" s="91">
        <f>K14/E14*100</f>
        <v>118.70231466452475</v>
      </c>
      <c r="O14" s="91">
        <f t="shared" si="1"/>
        <v>75.80725072604065</v>
      </c>
      <c r="P14" s="91">
        <f>J14/G14*100</f>
        <v>37.9054562495284</v>
      </c>
      <c r="Q14" s="91">
        <f t="shared" si="2"/>
        <v>40.77942839945241</v>
      </c>
    </row>
    <row r="15" spans="1:17" s="10" customFormat="1" ht="36.75" customHeight="1">
      <c r="A15" s="52">
        <v>22012500</v>
      </c>
      <c r="B15" s="87" t="s">
        <v>81</v>
      </c>
      <c r="C15" s="98"/>
      <c r="D15" s="98"/>
      <c r="E15" s="99">
        <f t="shared" si="3"/>
        <v>0</v>
      </c>
      <c r="F15" s="98">
        <v>70800</v>
      </c>
      <c r="G15" s="98"/>
      <c r="H15" s="96">
        <f t="shared" si="0"/>
        <v>70800</v>
      </c>
      <c r="I15" s="92">
        <v>12990.36</v>
      </c>
      <c r="J15" s="98"/>
      <c r="K15" s="99">
        <f t="shared" si="4"/>
        <v>12990.36</v>
      </c>
      <c r="L15" s="91"/>
      <c r="M15" s="91"/>
      <c r="N15" s="91"/>
      <c r="O15" s="91">
        <f t="shared" si="1"/>
        <v>18.347966101694915</v>
      </c>
      <c r="P15" s="91"/>
      <c r="Q15" s="91">
        <f t="shared" si="2"/>
        <v>18.347966101694915</v>
      </c>
    </row>
    <row r="16" spans="1:17" s="10" customFormat="1" ht="77.25" customHeight="1">
      <c r="A16" s="53">
        <v>22080400</v>
      </c>
      <c r="B16" s="54" t="s">
        <v>36</v>
      </c>
      <c r="C16" s="92">
        <v>11579.47</v>
      </c>
      <c r="D16" s="98"/>
      <c r="E16" s="94">
        <f t="shared" si="3"/>
        <v>11579.47</v>
      </c>
      <c r="F16" s="98">
        <v>30500</v>
      </c>
      <c r="G16" s="98"/>
      <c r="H16" s="96">
        <f t="shared" si="0"/>
        <v>30500</v>
      </c>
      <c r="I16" s="95">
        <v>1</v>
      </c>
      <c r="J16" s="98"/>
      <c r="K16" s="94">
        <f t="shared" si="4"/>
        <v>1</v>
      </c>
      <c r="L16" s="91" t="s">
        <v>43</v>
      </c>
      <c r="M16" s="91"/>
      <c r="N16" s="91" t="s">
        <v>43</v>
      </c>
      <c r="O16" s="91">
        <f t="shared" si="1"/>
        <v>0.0032786885245901644</v>
      </c>
      <c r="P16" s="91"/>
      <c r="Q16" s="91">
        <f t="shared" si="2"/>
        <v>0.0032786885245901644</v>
      </c>
    </row>
    <row r="17" spans="1:17" s="10" customFormat="1" ht="18.75" customHeight="1">
      <c r="A17" s="55">
        <v>24603000</v>
      </c>
      <c r="B17" s="56" t="s">
        <v>19</v>
      </c>
      <c r="C17" s="92">
        <v>43626.92</v>
      </c>
      <c r="D17" s="95"/>
      <c r="E17" s="94">
        <f t="shared" si="3"/>
        <v>43626.92</v>
      </c>
      <c r="F17" s="100">
        <v>2000</v>
      </c>
      <c r="G17" s="101"/>
      <c r="H17" s="90">
        <f t="shared" si="0"/>
        <v>2000</v>
      </c>
      <c r="I17" s="92">
        <v>65317.53</v>
      </c>
      <c r="J17" s="95"/>
      <c r="K17" s="94">
        <f t="shared" si="4"/>
        <v>65317.53</v>
      </c>
      <c r="L17" s="91">
        <f>I17/C17*100</f>
        <v>149.71840780875664</v>
      </c>
      <c r="M17" s="91"/>
      <c r="N17" s="91">
        <f>K17/E17*100</f>
        <v>149.71840780875664</v>
      </c>
      <c r="O17" s="91">
        <f t="shared" si="1"/>
        <v>3265.8765000000003</v>
      </c>
      <c r="P17" s="91"/>
      <c r="Q17" s="91">
        <f t="shared" si="2"/>
        <v>3265.8765000000003</v>
      </c>
    </row>
    <row r="18" spans="1:17" s="10" customFormat="1" ht="36" customHeight="1">
      <c r="A18" s="55">
        <v>25000000</v>
      </c>
      <c r="B18" s="57" t="s">
        <v>20</v>
      </c>
      <c r="C18" s="90"/>
      <c r="D18" s="102">
        <v>412808.3</v>
      </c>
      <c r="E18" s="94">
        <f t="shared" si="3"/>
        <v>412808.3</v>
      </c>
      <c r="F18" s="103"/>
      <c r="G18" s="100">
        <v>1259015</v>
      </c>
      <c r="H18" s="90">
        <f t="shared" si="0"/>
        <v>1259015</v>
      </c>
      <c r="I18" s="90"/>
      <c r="J18" s="92">
        <v>477235.38</v>
      </c>
      <c r="K18" s="94">
        <f t="shared" si="4"/>
        <v>477235.38</v>
      </c>
      <c r="L18" s="91"/>
      <c r="M18" s="91">
        <f>J18/D18*100</f>
        <v>115.60702146734938</v>
      </c>
      <c r="N18" s="91">
        <f>K18/E18*100</f>
        <v>115.60702146734938</v>
      </c>
      <c r="O18" s="91"/>
      <c r="P18" s="91">
        <f>J18/G18*100</f>
        <v>37.9054562495284</v>
      </c>
      <c r="Q18" s="91">
        <f t="shared" si="2"/>
        <v>37.9054562495284</v>
      </c>
    </row>
    <row r="19" spans="1:17" s="10" customFormat="1" ht="23.25" customHeight="1">
      <c r="A19" s="58">
        <v>30000000</v>
      </c>
      <c r="B19" s="59" t="s">
        <v>27</v>
      </c>
      <c r="C19" s="101">
        <f>C20</f>
        <v>0</v>
      </c>
      <c r="D19" s="101">
        <f>D20</f>
        <v>0</v>
      </c>
      <c r="E19" s="99">
        <f t="shared" si="3"/>
        <v>0</v>
      </c>
      <c r="F19" s="101"/>
      <c r="G19" s="101"/>
      <c r="H19" s="90">
        <f t="shared" si="0"/>
        <v>0</v>
      </c>
      <c r="I19" s="101">
        <f>I20</f>
        <v>0</v>
      </c>
      <c r="J19" s="101">
        <f>J20</f>
        <v>76828.08</v>
      </c>
      <c r="K19" s="99">
        <f t="shared" si="4"/>
        <v>76828.08</v>
      </c>
      <c r="L19" s="91"/>
      <c r="M19" s="91"/>
      <c r="N19" s="91"/>
      <c r="O19" s="91"/>
      <c r="P19" s="91"/>
      <c r="Q19" s="91"/>
    </row>
    <row r="20" spans="1:17" ht="72.75" customHeight="1">
      <c r="A20" s="48">
        <v>31030000</v>
      </c>
      <c r="B20" s="88" t="s">
        <v>82</v>
      </c>
      <c r="C20" s="98"/>
      <c r="D20" s="98"/>
      <c r="E20" s="99">
        <f t="shared" si="3"/>
        <v>0</v>
      </c>
      <c r="F20" s="98">
        <v>0</v>
      </c>
      <c r="G20" s="98"/>
      <c r="H20" s="90">
        <f t="shared" si="0"/>
        <v>0</v>
      </c>
      <c r="I20" s="98"/>
      <c r="J20" s="98">
        <v>76828.08</v>
      </c>
      <c r="K20" s="99" t="s">
        <v>43</v>
      </c>
      <c r="L20" s="91"/>
      <c r="M20" s="91"/>
      <c r="N20" s="91"/>
      <c r="O20" s="91"/>
      <c r="P20" s="91"/>
      <c r="Q20" s="91"/>
    </row>
    <row r="21" spans="1:17" ht="21.75" customHeight="1">
      <c r="A21" s="48"/>
      <c r="B21" s="60" t="s">
        <v>21</v>
      </c>
      <c r="C21" s="97">
        <f>C11+C14+C18</f>
        <v>7277116.85</v>
      </c>
      <c r="D21" s="97">
        <f>D14+D19</f>
        <v>412808.3</v>
      </c>
      <c r="E21" s="94">
        <f t="shared" si="3"/>
        <v>7689925.149999999</v>
      </c>
      <c r="F21" s="101">
        <f>F11+F14</f>
        <v>35363800</v>
      </c>
      <c r="G21" s="97">
        <f>G14+G19</f>
        <v>1259015</v>
      </c>
      <c r="H21" s="90">
        <f t="shared" si="0"/>
        <v>36622815</v>
      </c>
      <c r="I21" s="97">
        <f>I11+I14+I18</f>
        <v>11003625.270000001</v>
      </c>
      <c r="J21" s="97">
        <f>J14+J19</f>
        <v>554063.46</v>
      </c>
      <c r="K21" s="94">
        <f t="shared" si="4"/>
        <v>11557688.73</v>
      </c>
      <c r="L21" s="91">
        <f aca="true" t="shared" si="5" ref="L21:N22">I21/C21*100</f>
        <v>151.2085829706033</v>
      </c>
      <c r="M21" s="91">
        <f t="shared" si="5"/>
        <v>134.21810075039673</v>
      </c>
      <c r="N21" s="91">
        <f t="shared" si="5"/>
        <v>150.29650490161143</v>
      </c>
      <c r="O21" s="91">
        <f>I21/F21*100</f>
        <v>31.11550588454861</v>
      </c>
      <c r="P21" s="91">
        <f>J21/G21*100</f>
        <v>44.0076933158064</v>
      </c>
      <c r="Q21" s="91">
        <f>K21/H21*100</f>
        <v>31.55871204875977</v>
      </c>
    </row>
    <row r="22" spans="1:17" ht="21" customHeight="1">
      <c r="A22" s="50">
        <v>40000000</v>
      </c>
      <c r="B22" s="60" t="s">
        <v>22</v>
      </c>
      <c r="C22" s="101">
        <f>C23+C27</f>
        <v>36428150.24</v>
      </c>
      <c r="D22" s="101">
        <f>D23+D27</f>
        <v>99100</v>
      </c>
      <c r="E22" s="94">
        <f t="shared" si="3"/>
        <v>36527250.24</v>
      </c>
      <c r="F22" s="101">
        <f>F23+F27</f>
        <v>57692039.55</v>
      </c>
      <c r="G22" s="101">
        <f>G23+G27</f>
        <v>26500</v>
      </c>
      <c r="H22" s="90">
        <f t="shared" si="0"/>
        <v>57718539.55</v>
      </c>
      <c r="I22" s="101">
        <f>I23+I27</f>
        <v>16382895.82</v>
      </c>
      <c r="J22" s="101">
        <f>J24+J25</f>
        <v>0</v>
      </c>
      <c r="K22" s="94">
        <f t="shared" si="4"/>
        <v>16382895.82</v>
      </c>
      <c r="L22" s="91">
        <f t="shared" si="5"/>
        <v>44.97317517377187</v>
      </c>
      <c r="M22" s="91">
        <f t="shared" si="5"/>
        <v>0</v>
      </c>
      <c r="N22" s="91">
        <f t="shared" si="5"/>
        <v>44.851161016384246</v>
      </c>
      <c r="O22" s="91">
        <f aca="true" t="shared" si="6" ref="O22:O27">I22/F22*100</f>
        <v>28.39715140561364</v>
      </c>
      <c r="P22" s="91"/>
      <c r="Q22" s="91">
        <f aca="true" t="shared" si="7" ref="Q22:Q27">K22/H22*100</f>
        <v>28.384113575514057</v>
      </c>
    </row>
    <row r="23" spans="1:17" ht="20.25" customHeight="1">
      <c r="A23" s="61">
        <v>41020000</v>
      </c>
      <c r="B23" s="62" t="s">
        <v>23</v>
      </c>
      <c r="C23" s="101">
        <f>C24+C25+C26</f>
        <v>6152430</v>
      </c>
      <c r="D23" s="101">
        <f>D24+D25+D26</f>
        <v>0</v>
      </c>
      <c r="E23" s="99">
        <f t="shared" si="3"/>
        <v>6152430</v>
      </c>
      <c r="F23" s="101">
        <f>F24+F25+F26</f>
        <v>21101600</v>
      </c>
      <c r="G23" s="101">
        <f>G24+G25+G26</f>
        <v>0</v>
      </c>
      <c r="H23" s="90">
        <f t="shared" si="0"/>
        <v>21101600</v>
      </c>
      <c r="I23" s="101">
        <f>I24+I25+I26</f>
        <v>5274900</v>
      </c>
      <c r="J23" s="101">
        <f>J24+J25+J26</f>
        <v>0</v>
      </c>
      <c r="K23" s="99">
        <f t="shared" si="4"/>
        <v>5274900</v>
      </c>
      <c r="L23" s="91">
        <f>I23/C23*100</f>
        <v>85.73685519380147</v>
      </c>
      <c r="M23" s="91"/>
      <c r="N23" s="91">
        <f>K23/E23*100</f>
        <v>85.73685519380147</v>
      </c>
      <c r="O23" s="91">
        <f t="shared" si="6"/>
        <v>24.997630511430412</v>
      </c>
      <c r="P23" s="104">
        <f>P24+P26</f>
        <v>0</v>
      </c>
      <c r="Q23" s="91">
        <f t="shared" si="7"/>
        <v>24.997630511430412</v>
      </c>
    </row>
    <row r="24" spans="1:17" ht="18" customHeight="1">
      <c r="A24" s="48">
        <v>41020100</v>
      </c>
      <c r="B24" s="63" t="s">
        <v>28</v>
      </c>
      <c r="C24" s="92">
        <v>2897400</v>
      </c>
      <c r="D24" s="98"/>
      <c r="E24" s="99">
        <f t="shared" si="3"/>
        <v>2897400</v>
      </c>
      <c r="F24" s="105">
        <v>14991100</v>
      </c>
      <c r="G24" s="98"/>
      <c r="H24" s="96">
        <f t="shared" si="0"/>
        <v>14991100</v>
      </c>
      <c r="I24" s="92">
        <v>3747900</v>
      </c>
      <c r="J24" s="98"/>
      <c r="K24" s="99">
        <f t="shared" si="4"/>
        <v>3747900</v>
      </c>
      <c r="L24" s="91">
        <f>I24/C24*100</f>
        <v>129.35390349968938</v>
      </c>
      <c r="M24" s="91"/>
      <c r="N24" s="91"/>
      <c r="O24" s="91">
        <f t="shared" si="6"/>
        <v>25.000833828071322</v>
      </c>
      <c r="P24" s="91"/>
      <c r="Q24" s="91">
        <f t="shared" si="7"/>
        <v>25.000833828071322</v>
      </c>
    </row>
    <row r="25" spans="1:17" ht="21" customHeight="1" hidden="1">
      <c r="A25" s="48">
        <v>41020600</v>
      </c>
      <c r="B25" s="64" t="s">
        <v>34</v>
      </c>
      <c r="C25" s="98"/>
      <c r="D25" s="98"/>
      <c r="E25" s="99">
        <f t="shared" si="3"/>
        <v>0</v>
      </c>
      <c r="F25" s="98"/>
      <c r="G25" s="98"/>
      <c r="H25" s="96">
        <f t="shared" si="0"/>
        <v>0</v>
      </c>
      <c r="I25" s="98"/>
      <c r="J25" s="98"/>
      <c r="K25" s="99">
        <f t="shared" si="4"/>
        <v>0</v>
      </c>
      <c r="L25" s="91"/>
      <c r="M25" s="91"/>
      <c r="N25" s="91"/>
      <c r="O25" s="91" t="e">
        <f t="shared" si="6"/>
        <v>#DIV/0!</v>
      </c>
      <c r="P25" s="91"/>
      <c r="Q25" s="91" t="e">
        <f t="shared" si="7"/>
        <v>#DIV/0!</v>
      </c>
    </row>
    <row r="26" spans="1:17" ht="110.25" customHeight="1">
      <c r="A26" s="168">
        <v>41040200</v>
      </c>
      <c r="B26" s="65" t="s">
        <v>47</v>
      </c>
      <c r="C26" s="92">
        <v>3255030</v>
      </c>
      <c r="D26" s="98"/>
      <c r="E26" s="99">
        <f t="shared" si="3"/>
        <v>3255030</v>
      </c>
      <c r="F26" s="105">
        <v>6110500</v>
      </c>
      <c r="G26" s="98"/>
      <c r="H26" s="96">
        <f t="shared" si="0"/>
        <v>6110500</v>
      </c>
      <c r="I26" s="92">
        <v>1527000</v>
      </c>
      <c r="J26" s="98"/>
      <c r="K26" s="99">
        <f t="shared" si="4"/>
        <v>1527000</v>
      </c>
      <c r="L26" s="91"/>
      <c r="M26" s="91"/>
      <c r="N26" s="91"/>
      <c r="O26" s="91">
        <f t="shared" si="6"/>
        <v>24.98977170444317</v>
      </c>
      <c r="P26" s="91"/>
      <c r="Q26" s="91">
        <f t="shared" si="7"/>
        <v>24.98977170444317</v>
      </c>
    </row>
    <row r="27" spans="1:17" ht="18.75" customHeight="1">
      <c r="A27" s="66">
        <v>41030000</v>
      </c>
      <c r="B27" s="67" t="s">
        <v>24</v>
      </c>
      <c r="C27" s="97">
        <f>C29+C28+C30+C31+C32+C33+C34+C36+C37+C38+C39+C40+C35</f>
        <v>30275720.240000002</v>
      </c>
      <c r="D27" s="97">
        <f>D29+D28+D30+D31+D32+D33+D34+D36+D37+D38+D39+D40+D35</f>
        <v>99100</v>
      </c>
      <c r="E27" s="94">
        <f t="shared" si="3"/>
        <v>30374820.240000002</v>
      </c>
      <c r="F27" s="97">
        <f>F29+F28+F30+F31+F32+F33+F34+F36+F37+F38+F39+F40+F35</f>
        <v>36590439.55</v>
      </c>
      <c r="G27" s="97">
        <f>G29+G28+G30+G31+G32+G33+G34+G36+G37+G38+G39+G40+G35</f>
        <v>26500</v>
      </c>
      <c r="H27" s="97">
        <f t="shared" si="0"/>
        <v>36616939.55</v>
      </c>
      <c r="I27" s="97">
        <f>I29+I28+I30+I31+I32+I33+I34+I36+I37+I38+I39+I40+I35</f>
        <v>11107995.82</v>
      </c>
      <c r="J27" s="97">
        <f>J29+J28+J30+J31+J32+J33+J34+J36+J37+J38+J39+J40+J35</f>
        <v>12000</v>
      </c>
      <c r="K27" s="94">
        <f t="shared" si="4"/>
        <v>11119995.82</v>
      </c>
      <c r="L27" s="91">
        <f>I27/C27*100</f>
        <v>36.68945191706528</v>
      </c>
      <c r="M27" s="91">
        <f>J27/D27*100</f>
        <v>12.108980827447024</v>
      </c>
      <c r="N27" s="91">
        <f>K27/E27*100</f>
        <v>36.60925639110877</v>
      </c>
      <c r="O27" s="91">
        <f t="shared" si="6"/>
        <v>30.35764521172581</v>
      </c>
      <c r="P27" s="91">
        <f>J27/G27*100</f>
        <v>45.28301886792453</v>
      </c>
      <c r="Q27" s="91">
        <f t="shared" si="7"/>
        <v>30.368446835421015</v>
      </c>
    </row>
    <row r="28" spans="1:17" ht="33.75" customHeight="1">
      <c r="A28" s="48">
        <v>41033900</v>
      </c>
      <c r="B28" s="68" t="s">
        <v>30</v>
      </c>
      <c r="C28" s="92">
        <v>7222800</v>
      </c>
      <c r="D28" s="98"/>
      <c r="E28" s="99">
        <f aca="true" t="shared" si="8" ref="E28:E41">C28+D28</f>
        <v>7222800</v>
      </c>
      <c r="F28" s="105">
        <v>31019400</v>
      </c>
      <c r="G28" s="98"/>
      <c r="H28" s="96">
        <f>F28+G28</f>
        <v>31019400</v>
      </c>
      <c r="I28" s="95">
        <v>6657900</v>
      </c>
      <c r="J28" s="98"/>
      <c r="K28" s="99">
        <f>I28+J28</f>
        <v>6657900</v>
      </c>
      <c r="L28" s="91">
        <f aca="true" t="shared" si="9" ref="L28:L34">I28/C28*100</f>
        <v>92.17893337763748</v>
      </c>
      <c r="M28" s="91"/>
      <c r="N28" s="91">
        <f>K28/E28*100</f>
        <v>92.17893337763748</v>
      </c>
      <c r="O28" s="91">
        <f>I28/F28*100</f>
        <v>21.463664674365074</v>
      </c>
      <c r="P28" s="91"/>
      <c r="Q28" s="91">
        <f>K28/H28*100</f>
        <v>21.463664674365074</v>
      </c>
    </row>
    <row r="29" spans="1:17" ht="34.5" customHeight="1">
      <c r="A29" s="48">
        <v>41034200</v>
      </c>
      <c r="B29" s="69" t="s">
        <v>29</v>
      </c>
      <c r="C29" s="92">
        <v>3316800</v>
      </c>
      <c r="D29" s="106"/>
      <c r="E29" s="107">
        <f t="shared" si="8"/>
        <v>3316800</v>
      </c>
      <c r="F29" s="108">
        <v>3402200</v>
      </c>
      <c r="G29" s="106"/>
      <c r="H29" s="109">
        <f>F29+G29</f>
        <v>3402200</v>
      </c>
      <c r="I29" s="95">
        <v>3402200</v>
      </c>
      <c r="J29" s="106"/>
      <c r="K29" s="107">
        <f>I29+J29</f>
        <v>3402200</v>
      </c>
      <c r="L29" s="110">
        <f t="shared" si="9"/>
        <v>102.57477086348288</v>
      </c>
      <c r="M29" s="110"/>
      <c r="N29" s="110"/>
      <c r="O29" s="110">
        <f>I29/F29*100</f>
        <v>100</v>
      </c>
      <c r="P29" s="110"/>
      <c r="Q29" s="91">
        <f>K29/H29*100</f>
        <v>100</v>
      </c>
    </row>
    <row r="30" spans="1:17" ht="72" customHeight="1">
      <c r="A30" s="48">
        <v>41034500</v>
      </c>
      <c r="B30" s="52" t="s">
        <v>68</v>
      </c>
      <c r="C30" s="105">
        <v>400000</v>
      </c>
      <c r="D30" s="98"/>
      <c r="E30" s="99">
        <f t="shared" si="8"/>
        <v>400000</v>
      </c>
      <c r="F30" s="105"/>
      <c r="G30" s="98"/>
      <c r="H30" s="96">
        <f>F30+G30</f>
        <v>0</v>
      </c>
      <c r="I30" s="105"/>
      <c r="J30" s="98"/>
      <c r="K30" s="99">
        <f>I30+J30</f>
        <v>0</v>
      </c>
      <c r="L30" s="91"/>
      <c r="M30" s="91"/>
      <c r="N30" s="91"/>
      <c r="O30" s="91"/>
      <c r="P30" s="91"/>
      <c r="Q30" s="91"/>
    </row>
    <row r="31" spans="1:17" ht="246" customHeight="1">
      <c r="A31" s="165">
        <v>41050100</v>
      </c>
      <c r="B31" s="71" t="s">
        <v>48</v>
      </c>
      <c r="C31" s="92">
        <v>10672549.32</v>
      </c>
      <c r="D31" s="93"/>
      <c r="E31" s="94">
        <f t="shared" si="8"/>
        <v>10672549.32</v>
      </c>
      <c r="F31" s="105"/>
      <c r="G31" s="98"/>
      <c r="H31" s="96">
        <f aca="true" t="shared" si="10" ref="H31:H42">F31+G31</f>
        <v>0</v>
      </c>
      <c r="I31" s="92"/>
      <c r="J31" s="93"/>
      <c r="K31" s="94">
        <f t="shared" si="4"/>
        <v>0</v>
      </c>
      <c r="L31" s="91">
        <f t="shared" si="9"/>
        <v>0</v>
      </c>
      <c r="M31" s="91"/>
      <c r="N31" s="91">
        <f>K31/E31*100</f>
        <v>0</v>
      </c>
      <c r="O31" s="91"/>
      <c r="P31" s="91"/>
      <c r="Q31" s="91"/>
    </row>
    <row r="32" spans="1:17" ht="135" customHeight="1">
      <c r="A32" s="165">
        <v>41050200</v>
      </c>
      <c r="B32" s="72" t="s">
        <v>49</v>
      </c>
      <c r="C32" s="92">
        <v>379551.28</v>
      </c>
      <c r="D32" s="93"/>
      <c r="E32" s="94">
        <f t="shared" si="8"/>
        <v>379551.28</v>
      </c>
      <c r="F32" s="105"/>
      <c r="G32" s="98"/>
      <c r="H32" s="96">
        <f t="shared" si="10"/>
        <v>0</v>
      </c>
      <c r="I32" s="92"/>
      <c r="J32" s="93"/>
      <c r="K32" s="94">
        <f t="shared" si="4"/>
        <v>0</v>
      </c>
      <c r="L32" s="91">
        <f t="shared" si="9"/>
        <v>0</v>
      </c>
      <c r="M32" s="91"/>
      <c r="N32" s="91">
        <f>K32/E32*100</f>
        <v>0</v>
      </c>
      <c r="O32" s="91"/>
      <c r="P32" s="91"/>
      <c r="Q32" s="91"/>
    </row>
    <row r="33" spans="1:17" ht="0.75" customHeight="1" hidden="1">
      <c r="A33" s="73">
        <v>41030900</v>
      </c>
      <c r="B33" s="74" t="s">
        <v>32</v>
      </c>
      <c r="C33" s="111"/>
      <c r="D33" s="111"/>
      <c r="E33" s="112">
        <f t="shared" si="8"/>
        <v>0</v>
      </c>
      <c r="F33" s="111"/>
      <c r="G33" s="111"/>
      <c r="H33" s="113">
        <f t="shared" si="10"/>
        <v>0</v>
      </c>
      <c r="I33" s="111"/>
      <c r="J33" s="111"/>
      <c r="K33" s="112">
        <f t="shared" si="4"/>
        <v>0</v>
      </c>
      <c r="L33" s="91" t="e">
        <f t="shared" si="9"/>
        <v>#DIV/0!</v>
      </c>
      <c r="M33" s="91"/>
      <c r="N33" s="91" t="e">
        <f>K33/E33*100</f>
        <v>#DIV/0!</v>
      </c>
      <c r="O33" s="91"/>
      <c r="P33" s="91"/>
      <c r="Q33" s="91"/>
    </row>
    <row r="34" spans="1:17" ht="348" customHeight="1">
      <c r="A34" s="166">
        <v>41050300</v>
      </c>
      <c r="B34" s="75" t="s">
        <v>50</v>
      </c>
      <c r="C34" s="92">
        <v>7043475.82</v>
      </c>
      <c r="D34" s="93"/>
      <c r="E34" s="94">
        <f t="shared" si="8"/>
        <v>7043475.82</v>
      </c>
      <c r="F34" s="105"/>
      <c r="G34" s="98"/>
      <c r="H34" s="96">
        <f t="shared" si="10"/>
        <v>0</v>
      </c>
      <c r="I34" s="92"/>
      <c r="J34" s="93"/>
      <c r="K34" s="94">
        <f t="shared" si="4"/>
        <v>0</v>
      </c>
      <c r="L34" s="91">
        <f t="shared" si="9"/>
        <v>0</v>
      </c>
      <c r="M34" s="91"/>
      <c r="N34" s="91">
        <f>K34/E34*100</f>
        <v>0</v>
      </c>
      <c r="O34" s="91"/>
      <c r="P34" s="91"/>
      <c r="Q34" s="91"/>
    </row>
    <row r="35" spans="1:17" ht="3" customHeight="1" hidden="1">
      <c r="A35" s="48">
        <v>41034500</v>
      </c>
      <c r="B35" s="52" t="s">
        <v>37</v>
      </c>
      <c r="C35" s="111"/>
      <c r="D35" s="111"/>
      <c r="E35" s="112">
        <f t="shared" si="8"/>
        <v>0</v>
      </c>
      <c r="F35" s="111"/>
      <c r="G35" s="111"/>
      <c r="H35" s="113">
        <f>F35+G35</f>
        <v>0</v>
      </c>
      <c r="I35" s="111"/>
      <c r="J35" s="111"/>
      <c r="K35" s="112">
        <f>I35+J35</f>
        <v>0</v>
      </c>
      <c r="L35" s="91"/>
      <c r="M35" s="91"/>
      <c r="N35" s="91"/>
      <c r="O35" s="91" t="e">
        <f aca="true" t="shared" si="11" ref="O35:O41">I35/F35*100</f>
        <v>#DIV/0!</v>
      </c>
      <c r="P35" s="91"/>
      <c r="Q35" s="91" t="e">
        <f aca="true" t="shared" si="12" ref="Q35:Q42">K35/H35*100</f>
        <v>#DIV/0!</v>
      </c>
    </row>
    <row r="36" spans="1:17" ht="303.75" customHeight="1">
      <c r="A36" s="166">
        <v>41050700</v>
      </c>
      <c r="B36" s="64" t="s">
        <v>51</v>
      </c>
      <c r="C36" s="92">
        <v>149529.94</v>
      </c>
      <c r="D36" s="98"/>
      <c r="E36" s="94">
        <f t="shared" si="8"/>
        <v>149529.94</v>
      </c>
      <c r="F36" s="98"/>
      <c r="G36" s="93"/>
      <c r="H36" s="96">
        <f t="shared" si="10"/>
        <v>0</v>
      </c>
      <c r="I36" s="92"/>
      <c r="J36" s="98"/>
      <c r="K36" s="94">
        <f t="shared" si="4"/>
        <v>0</v>
      </c>
      <c r="L36" s="91">
        <f>I36/C36*100</f>
        <v>0</v>
      </c>
      <c r="M36" s="91"/>
      <c r="N36" s="91">
        <f>K36/E36*100</f>
        <v>0</v>
      </c>
      <c r="O36" s="91"/>
      <c r="P36" s="91"/>
      <c r="Q36" s="91"/>
    </row>
    <row r="37" spans="1:17" ht="89.25" customHeight="1">
      <c r="A37" s="166">
        <v>41051200</v>
      </c>
      <c r="B37" s="64" t="s">
        <v>54</v>
      </c>
      <c r="C37" s="105">
        <v>16143</v>
      </c>
      <c r="D37" s="98"/>
      <c r="E37" s="94">
        <f t="shared" si="8"/>
        <v>16143</v>
      </c>
      <c r="F37" s="98">
        <v>198135</v>
      </c>
      <c r="G37" s="93"/>
      <c r="H37" s="96">
        <f>F37+G37</f>
        <v>198135</v>
      </c>
      <c r="I37" s="95">
        <v>35358</v>
      </c>
      <c r="J37" s="98"/>
      <c r="K37" s="94">
        <f>I37+J37</f>
        <v>35358</v>
      </c>
      <c r="L37" s="91">
        <f>I37/C37*100</f>
        <v>219.02992008920273</v>
      </c>
      <c r="M37" s="91"/>
      <c r="N37" s="91">
        <f>K37/E37*100</f>
        <v>219.02992008920273</v>
      </c>
      <c r="O37" s="91">
        <f>I37/F37*100</f>
        <v>17.845408433643726</v>
      </c>
      <c r="P37" s="91"/>
      <c r="Q37" s="91">
        <f>K37/H37*100</f>
        <v>17.845408433643726</v>
      </c>
    </row>
    <row r="38" spans="1:17" ht="74.25" customHeight="1">
      <c r="A38" s="166">
        <v>41051500</v>
      </c>
      <c r="B38" s="76" t="s">
        <v>67</v>
      </c>
      <c r="C38" s="92">
        <v>48390</v>
      </c>
      <c r="D38" s="98"/>
      <c r="E38" s="94">
        <f t="shared" si="8"/>
        <v>48390</v>
      </c>
      <c r="F38" s="98">
        <v>48320</v>
      </c>
      <c r="G38" s="93"/>
      <c r="H38" s="96">
        <f>F38+G38</f>
        <v>48320</v>
      </c>
      <c r="I38" s="95">
        <v>48320</v>
      </c>
      <c r="J38" s="98"/>
      <c r="K38" s="94">
        <f>I38+J38</f>
        <v>48320</v>
      </c>
      <c r="L38" s="91"/>
      <c r="M38" s="91"/>
      <c r="N38" s="91"/>
      <c r="O38" s="91">
        <f>I38/F38*100</f>
        <v>100</v>
      </c>
      <c r="P38" s="91"/>
      <c r="Q38" s="91">
        <f>K38/H38*100</f>
        <v>100</v>
      </c>
    </row>
    <row r="39" spans="1:17" ht="90" customHeight="1">
      <c r="A39" s="167">
        <v>41052000</v>
      </c>
      <c r="B39" s="71" t="s">
        <v>53</v>
      </c>
      <c r="C39" s="93">
        <v>161340</v>
      </c>
      <c r="D39" s="93"/>
      <c r="E39" s="94">
        <f t="shared" si="8"/>
        <v>161340</v>
      </c>
      <c r="F39" s="96"/>
      <c r="G39" s="98"/>
      <c r="H39" s="96">
        <f t="shared" si="10"/>
        <v>0</v>
      </c>
      <c r="I39" s="93"/>
      <c r="J39" s="93"/>
      <c r="K39" s="94">
        <f t="shared" si="4"/>
        <v>0</v>
      </c>
      <c r="L39" s="91">
        <f>I39/C39*100</f>
        <v>0</v>
      </c>
      <c r="M39" s="91"/>
      <c r="N39" s="91">
        <f>K39/E39*100</f>
        <v>0</v>
      </c>
      <c r="O39" s="91"/>
      <c r="P39" s="91"/>
      <c r="Q39" s="91"/>
    </row>
    <row r="40" spans="1:17" ht="21.75" customHeight="1">
      <c r="A40" s="70">
        <v>41053900</v>
      </c>
      <c r="B40" s="52" t="s">
        <v>52</v>
      </c>
      <c r="C40" s="92">
        <v>865140.88</v>
      </c>
      <c r="D40" s="92">
        <v>99100</v>
      </c>
      <c r="E40" s="94">
        <f t="shared" si="8"/>
        <v>964240.88</v>
      </c>
      <c r="F40" s="92">
        <f>1586851+335533.55</f>
        <v>1922384.55</v>
      </c>
      <c r="G40" s="98">
        <v>26500</v>
      </c>
      <c r="H40" s="114">
        <f t="shared" si="10"/>
        <v>1948884.55</v>
      </c>
      <c r="I40" s="92">
        <v>964217.82</v>
      </c>
      <c r="J40" s="92">
        <v>12000</v>
      </c>
      <c r="K40" s="94">
        <f t="shared" si="4"/>
        <v>976217.82</v>
      </c>
      <c r="L40" s="91">
        <f>I40/C40*100</f>
        <v>111.452116330464</v>
      </c>
      <c r="M40" s="91"/>
      <c r="N40" s="91">
        <f>K40/E40*100</f>
        <v>101.24211078874814</v>
      </c>
      <c r="O40" s="91">
        <f t="shared" si="11"/>
        <v>50.157385003952506</v>
      </c>
      <c r="P40" s="91"/>
      <c r="Q40" s="91">
        <f t="shared" si="12"/>
        <v>50.09110570454263</v>
      </c>
    </row>
    <row r="41" spans="1:17" ht="24.75" customHeight="1">
      <c r="A41" s="19"/>
      <c r="B41" s="20" t="s">
        <v>25</v>
      </c>
      <c r="C41" s="115">
        <f>C22+C21</f>
        <v>43705267.09</v>
      </c>
      <c r="D41" s="115">
        <f>D22+D21</f>
        <v>511908.3</v>
      </c>
      <c r="E41" s="89">
        <f t="shared" si="8"/>
        <v>44217175.39</v>
      </c>
      <c r="F41" s="115">
        <f>F22+F21</f>
        <v>93055839.55</v>
      </c>
      <c r="G41" s="115">
        <f>G22+G21</f>
        <v>1285515</v>
      </c>
      <c r="H41" s="89">
        <f t="shared" si="10"/>
        <v>94341354.55</v>
      </c>
      <c r="I41" s="115">
        <f>I22+I21</f>
        <v>27386521.090000004</v>
      </c>
      <c r="J41" s="115">
        <f>J21+J27</f>
        <v>566063.46</v>
      </c>
      <c r="K41" s="89">
        <f t="shared" si="4"/>
        <v>27952584.550000004</v>
      </c>
      <c r="L41" s="116">
        <f aca="true" t="shared" si="13" ref="L41:N42">I41/C41*100</f>
        <v>62.66183211649148</v>
      </c>
      <c r="M41" s="116">
        <f t="shared" si="13"/>
        <v>110.57907441625775</v>
      </c>
      <c r="N41" s="116">
        <f t="shared" si="13"/>
        <v>63.21657659824572</v>
      </c>
      <c r="O41" s="116">
        <f t="shared" si="11"/>
        <v>29.43020150313609</v>
      </c>
      <c r="P41" s="116">
        <f>J41/G41*100</f>
        <v>44.03398326740645</v>
      </c>
      <c r="Q41" s="116">
        <f t="shared" si="12"/>
        <v>29.629195683410934</v>
      </c>
    </row>
    <row r="42" spans="1:17" ht="1.5" customHeight="1" hidden="1" thickBot="1">
      <c r="A42" s="21">
        <v>41010600</v>
      </c>
      <c r="B42" s="22" t="s">
        <v>26</v>
      </c>
      <c r="C42" s="23"/>
      <c r="D42" s="23"/>
      <c r="E42" s="24">
        <v>0</v>
      </c>
      <c r="F42" s="23"/>
      <c r="G42" s="23"/>
      <c r="H42" s="24">
        <f t="shared" si="10"/>
        <v>0</v>
      </c>
      <c r="I42" s="23"/>
      <c r="J42" s="25"/>
      <c r="K42" s="26">
        <f t="shared" si="4"/>
        <v>0</v>
      </c>
      <c r="L42" s="18" t="e">
        <f t="shared" si="13"/>
        <v>#DIV/0!</v>
      </c>
      <c r="M42" s="18" t="e">
        <f t="shared" si="13"/>
        <v>#DIV/0!</v>
      </c>
      <c r="N42" s="18" t="e">
        <f t="shared" si="13"/>
        <v>#DIV/0!</v>
      </c>
      <c r="O42" s="26"/>
      <c r="P42" s="27"/>
      <c r="Q42" s="28" t="e">
        <f t="shared" si="12"/>
        <v>#DIV/0!</v>
      </c>
    </row>
    <row r="43" spans="1:17" ht="16.5">
      <c r="A43" s="29"/>
      <c r="B43" s="29"/>
      <c r="C43" s="29"/>
      <c r="D43" s="29"/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5" spans="2:6" ht="21">
      <c r="B45" s="77" t="s">
        <v>41</v>
      </c>
      <c r="C45" s="77"/>
      <c r="D45" s="77"/>
      <c r="E45" s="77"/>
      <c r="F45" s="77" t="s">
        <v>42</v>
      </c>
    </row>
  </sheetData>
  <sheetProtection/>
  <mergeCells count="23">
    <mergeCell ref="H9:H10"/>
    <mergeCell ref="L9:L10"/>
    <mergeCell ref="K9:K10"/>
    <mergeCell ref="D9:D10"/>
    <mergeCell ref="I9:I10"/>
    <mergeCell ref="J9:J10"/>
    <mergeCell ref="A6:Q6"/>
    <mergeCell ref="A8:A10"/>
    <mergeCell ref="B8:B10"/>
    <mergeCell ref="C8:E8"/>
    <mergeCell ref="F8:H8"/>
    <mergeCell ref="M9:M10"/>
    <mergeCell ref="C9:C10"/>
    <mergeCell ref="E9:E10"/>
    <mergeCell ref="F9:F10"/>
    <mergeCell ref="G9:G10"/>
    <mergeCell ref="I8:K8"/>
    <mergeCell ref="Q9:Q10"/>
    <mergeCell ref="O9:O10"/>
    <mergeCell ref="P9:P10"/>
    <mergeCell ref="N9:N10"/>
    <mergeCell ref="L8:N8"/>
    <mergeCell ref="O8:Q8"/>
  </mergeCells>
  <printOptions horizontalCentered="1"/>
  <pageMargins left="0" right="0" top="0.1968503937007874" bottom="0.1968503937007874" header="0.5118110236220472" footer="0.1968503937007874"/>
  <pageSetup fitToHeight="2" horizontalDpi="600" verticalDpi="600" orientation="landscape" paperSize="9" scale="4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="111" zoomScaleNormal="111" zoomScalePageLayoutView="0" workbookViewId="0" topLeftCell="H1">
      <selection activeCell="S18" sqref="S18"/>
    </sheetView>
  </sheetViews>
  <sheetFormatPr defaultColWidth="9.375" defaultRowHeight="12.75"/>
  <cols>
    <col min="1" max="1" width="8.75390625" style="11" customWidth="1"/>
    <col min="2" max="2" width="29.375" style="11" customWidth="1"/>
    <col min="3" max="3" width="19.00390625" style="11" customWidth="1"/>
    <col min="4" max="4" width="17.625" style="11" customWidth="1"/>
    <col min="5" max="5" width="18.50390625" style="11" customWidth="1"/>
    <col min="6" max="6" width="20.00390625" style="11" customWidth="1"/>
    <col min="7" max="7" width="18.625" style="42" customWidth="1"/>
    <col min="8" max="8" width="19.375" style="42" customWidth="1"/>
    <col min="9" max="9" width="20.50390625" style="42" customWidth="1"/>
    <col min="10" max="10" width="14.50390625" style="42" customWidth="1"/>
    <col min="11" max="11" width="18.75390625" style="11" customWidth="1"/>
    <col min="12" max="12" width="13.50390625" style="11" customWidth="1"/>
    <col min="13" max="13" width="14.00390625" style="11" customWidth="1"/>
    <col min="14" max="14" width="13.125" style="11" customWidth="1"/>
    <col min="15" max="15" width="12.50390625" style="11" customWidth="1"/>
    <col min="16" max="16" width="14.375" style="11" customWidth="1"/>
    <col min="17" max="17" width="10.625" style="11" customWidth="1"/>
    <col min="18" max="16384" width="9.375" style="11" customWidth="1"/>
  </cols>
  <sheetData>
    <row r="1" spans="15:17" ht="18">
      <c r="O1" s="5" t="s">
        <v>12</v>
      </c>
      <c r="P1" s="5"/>
      <c r="Q1" s="1"/>
    </row>
    <row r="2" spans="15:17" ht="18">
      <c r="O2" s="3" t="s">
        <v>35</v>
      </c>
      <c r="P2" s="3"/>
      <c r="Q2" s="2"/>
    </row>
    <row r="3" spans="11:17" ht="18">
      <c r="K3" s="12"/>
      <c r="L3" s="12"/>
      <c r="M3" s="12"/>
      <c r="N3" s="12"/>
      <c r="O3" s="117" t="s">
        <v>83</v>
      </c>
      <c r="P3" s="36"/>
      <c r="Q3" s="86"/>
    </row>
    <row r="4" spans="2:17" ht="18">
      <c r="B4" s="139" t="s">
        <v>75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"/>
    </row>
    <row r="5" spans="2:16" ht="20.25">
      <c r="B5" s="13" t="s">
        <v>14</v>
      </c>
      <c r="C5" s="13"/>
      <c r="D5" s="13"/>
      <c r="E5" s="13"/>
      <c r="P5" s="11" t="s">
        <v>39</v>
      </c>
    </row>
    <row r="6" spans="1:17" ht="44.25" customHeight="1">
      <c r="A6" s="153" t="s">
        <v>0</v>
      </c>
      <c r="B6" s="150" t="s">
        <v>63</v>
      </c>
      <c r="C6" s="158" t="s">
        <v>76</v>
      </c>
      <c r="D6" s="159"/>
      <c r="E6" s="160"/>
      <c r="F6" s="147" t="s">
        <v>77</v>
      </c>
      <c r="G6" s="148"/>
      <c r="H6" s="149"/>
      <c r="I6" s="147" t="s">
        <v>78</v>
      </c>
      <c r="J6" s="148"/>
      <c r="K6" s="149"/>
      <c r="L6" s="147" t="s">
        <v>79</v>
      </c>
      <c r="M6" s="148"/>
      <c r="N6" s="149"/>
      <c r="O6" s="140" t="s">
        <v>11</v>
      </c>
      <c r="P6" s="141"/>
      <c r="Q6" s="142"/>
    </row>
    <row r="7" spans="1:18" ht="33.75" customHeight="1">
      <c r="A7" s="153"/>
      <c r="B7" s="150"/>
      <c r="C7" s="143" t="s">
        <v>9</v>
      </c>
      <c r="D7" s="161" t="s">
        <v>10</v>
      </c>
      <c r="E7" s="145" t="s">
        <v>1</v>
      </c>
      <c r="F7" s="143" t="s">
        <v>9</v>
      </c>
      <c r="G7" s="151" t="s">
        <v>10</v>
      </c>
      <c r="H7" s="154" t="s">
        <v>1</v>
      </c>
      <c r="I7" s="156" t="s">
        <v>9</v>
      </c>
      <c r="J7" s="151" t="s">
        <v>10</v>
      </c>
      <c r="K7" s="145" t="s">
        <v>1</v>
      </c>
      <c r="L7" s="143" t="s">
        <v>9</v>
      </c>
      <c r="M7" s="161" t="s">
        <v>10</v>
      </c>
      <c r="N7" s="145" t="s">
        <v>1</v>
      </c>
      <c r="O7" s="143" t="s">
        <v>9</v>
      </c>
      <c r="P7" s="161" t="s">
        <v>10</v>
      </c>
      <c r="Q7" s="145" t="s">
        <v>1</v>
      </c>
      <c r="R7" s="11" t="s">
        <v>13</v>
      </c>
    </row>
    <row r="8" spans="1:17" ht="2.25" customHeight="1">
      <c r="A8" s="153"/>
      <c r="B8" s="150"/>
      <c r="C8" s="144"/>
      <c r="D8" s="162"/>
      <c r="E8" s="146"/>
      <c r="F8" s="144"/>
      <c r="G8" s="152"/>
      <c r="H8" s="155"/>
      <c r="I8" s="157"/>
      <c r="J8" s="152"/>
      <c r="K8" s="146"/>
      <c r="L8" s="144"/>
      <c r="M8" s="162"/>
      <c r="N8" s="146"/>
      <c r="O8" s="144"/>
      <c r="P8" s="162"/>
      <c r="Q8" s="146"/>
    </row>
    <row r="9" spans="1:17" ht="25.5" customHeight="1">
      <c r="A9" s="39" t="s">
        <v>57</v>
      </c>
      <c r="B9" s="40" t="s">
        <v>58</v>
      </c>
      <c r="C9" s="80">
        <v>750248.3800000001</v>
      </c>
      <c r="D9" s="82"/>
      <c r="E9" s="82">
        <f>C9+D9</f>
        <v>750248.3800000001</v>
      </c>
      <c r="F9" s="80">
        <v>3712446</v>
      </c>
      <c r="G9" s="81"/>
      <c r="H9" s="81">
        <f>F9+G9</f>
        <v>3712446</v>
      </c>
      <c r="I9" s="80">
        <v>943883.87</v>
      </c>
      <c r="J9" s="81"/>
      <c r="K9" s="82">
        <f>I9+J9</f>
        <v>943883.87</v>
      </c>
      <c r="L9" s="83">
        <f>I9/C9*100</f>
        <v>125.80951790925559</v>
      </c>
      <c r="M9" s="83"/>
      <c r="N9" s="83">
        <f>K9/E9*100</f>
        <v>125.80951790925559</v>
      </c>
      <c r="O9" s="83">
        <f aca="true" t="shared" si="0" ref="O9:O19">I9/F9*100</f>
        <v>25.424851162818264</v>
      </c>
      <c r="P9" s="83"/>
      <c r="Q9" s="83">
        <f aca="true" t="shared" si="1" ref="Q9:Q15">K9/H9*100</f>
        <v>25.424851162818264</v>
      </c>
    </row>
    <row r="10" spans="1:17" ht="18">
      <c r="A10" s="39" t="s">
        <v>44</v>
      </c>
      <c r="B10" s="41" t="s">
        <v>2</v>
      </c>
      <c r="C10" s="80">
        <v>13713088.940000003</v>
      </c>
      <c r="D10" s="80">
        <v>380357.87</v>
      </c>
      <c r="E10" s="82">
        <f aca="true" t="shared" si="2" ref="E10:E16">C10+D10</f>
        <v>14093446.810000002</v>
      </c>
      <c r="F10" s="80">
        <v>61708885</v>
      </c>
      <c r="G10" s="80">
        <v>1947386</v>
      </c>
      <c r="H10" s="81">
        <f aca="true" t="shared" si="3" ref="H10:H18">F10+G10</f>
        <v>63656271</v>
      </c>
      <c r="I10" s="80">
        <v>13871436.27</v>
      </c>
      <c r="J10" s="80">
        <v>415941.03</v>
      </c>
      <c r="K10" s="82">
        <f aca="true" t="shared" si="4" ref="K10:K18">I10+J10</f>
        <v>14287377.299999999</v>
      </c>
      <c r="L10" s="83">
        <f aca="true" t="shared" si="5" ref="L10:L19">I10/C10*100</f>
        <v>101.15471671403012</v>
      </c>
      <c r="M10" s="83">
        <f aca="true" t="shared" si="6" ref="M10:M19">J10/D10*100</f>
        <v>109.35517911066228</v>
      </c>
      <c r="N10" s="83">
        <f aca="true" t="shared" si="7" ref="N10:N19">K10/E10*100</f>
        <v>101.37603307845455</v>
      </c>
      <c r="O10" s="83">
        <f t="shared" si="0"/>
        <v>22.478831484315425</v>
      </c>
      <c r="P10" s="83">
        <f>J10/G10*100</f>
        <v>21.35894116523381</v>
      </c>
      <c r="Q10" s="83">
        <f t="shared" si="1"/>
        <v>22.44457156467742</v>
      </c>
    </row>
    <row r="11" spans="1:17" ht="22.5" customHeight="1">
      <c r="A11" s="39" t="s">
        <v>59</v>
      </c>
      <c r="B11" s="41" t="s">
        <v>3</v>
      </c>
      <c r="C11" s="80">
        <v>594631.28</v>
      </c>
      <c r="D11" s="80">
        <v>10474.36</v>
      </c>
      <c r="E11" s="82">
        <f t="shared" si="2"/>
        <v>605105.64</v>
      </c>
      <c r="F11" s="80">
        <v>3464665</v>
      </c>
      <c r="G11" s="80">
        <v>330185</v>
      </c>
      <c r="H11" s="81">
        <f t="shared" si="3"/>
        <v>3794850</v>
      </c>
      <c r="I11" s="80">
        <v>632533.24</v>
      </c>
      <c r="J11" s="80"/>
      <c r="K11" s="82">
        <f t="shared" si="4"/>
        <v>632533.24</v>
      </c>
      <c r="L11" s="83">
        <f t="shared" si="5"/>
        <v>106.37402727956054</v>
      </c>
      <c r="M11" s="83">
        <f t="shared" si="6"/>
        <v>0</v>
      </c>
      <c r="N11" s="83">
        <f t="shared" si="7"/>
        <v>104.53269614211496</v>
      </c>
      <c r="O11" s="83">
        <f t="shared" si="0"/>
        <v>18.25669263839361</v>
      </c>
      <c r="P11" s="83">
        <f>J11/G11*100</f>
        <v>0</v>
      </c>
      <c r="Q11" s="83">
        <f t="shared" si="1"/>
        <v>16.668201378183593</v>
      </c>
    </row>
    <row r="12" spans="1:17" ht="49.5" customHeight="1">
      <c r="A12" s="39" t="s">
        <v>60</v>
      </c>
      <c r="B12" s="41" t="s">
        <v>4</v>
      </c>
      <c r="C12" s="80">
        <v>19328736.51</v>
      </c>
      <c r="D12" s="80">
        <v>47035.33</v>
      </c>
      <c r="E12" s="82">
        <f t="shared" si="2"/>
        <v>19375771.84</v>
      </c>
      <c r="F12" s="80">
        <v>8630282.33</v>
      </c>
      <c r="G12" s="81">
        <v>310445</v>
      </c>
      <c r="H12" s="81">
        <f t="shared" si="3"/>
        <v>8940727.33</v>
      </c>
      <c r="I12" s="80">
        <v>1400665.6900000002</v>
      </c>
      <c r="J12" s="80">
        <v>82040.01000000001</v>
      </c>
      <c r="K12" s="82">
        <f t="shared" si="4"/>
        <v>1482705.7000000002</v>
      </c>
      <c r="L12" s="83">
        <f t="shared" si="5"/>
        <v>7.246545521872812</v>
      </c>
      <c r="M12" s="83">
        <f t="shared" si="6"/>
        <v>174.42209930280072</v>
      </c>
      <c r="N12" s="83">
        <f t="shared" si="7"/>
        <v>7.652369733932623</v>
      </c>
      <c r="O12" s="83">
        <f t="shared" si="0"/>
        <v>16.229662442572725</v>
      </c>
      <c r="P12" s="83">
        <f>J12/G12*100</f>
        <v>26.42658441914027</v>
      </c>
      <c r="Q12" s="83">
        <f t="shared" si="1"/>
        <v>16.583725744827074</v>
      </c>
    </row>
    <row r="13" spans="1:17" ht="34.5" customHeight="1">
      <c r="A13" s="39" t="s">
        <v>61</v>
      </c>
      <c r="B13" s="41" t="s">
        <v>5</v>
      </c>
      <c r="C13" s="80">
        <v>811347.11</v>
      </c>
      <c r="D13" s="80">
        <v>26702.04</v>
      </c>
      <c r="E13" s="82">
        <f t="shared" si="2"/>
        <v>838049.15</v>
      </c>
      <c r="F13" s="80">
        <v>4351700</v>
      </c>
      <c r="G13" s="80">
        <v>153800</v>
      </c>
      <c r="H13" s="81">
        <f t="shared" si="3"/>
        <v>4505500</v>
      </c>
      <c r="I13" s="80">
        <v>833906.88</v>
      </c>
      <c r="J13" s="80">
        <v>48538.76</v>
      </c>
      <c r="K13" s="82">
        <f t="shared" si="4"/>
        <v>882445.64</v>
      </c>
      <c r="L13" s="83">
        <f t="shared" si="5"/>
        <v>102.78053248997215</v>
      </c>
      <c r="M13" s="83">
        <f t="shared" si="6"/>
        <v>181.7792198648493</v>
      </c>
      <c r="N13" s="83">
        <f t="shared" si="7"/>
        <v>105.29759978874746</v>
      </c>
      <c r="O13" s="83">
        <f t="shared" si="0"/>
        <v>19.162784199278445</v>
      </c>
      <c r="P13" s="83">
        <f>J13/G13*100</f>
        <v>31.559661898569573</v>
      </c>
      <c r="Q13" s="83">
        <f t="shared" si="1"/>
        <v>19.585964709799132</v>
      </c>
    </row>
    <row r="14" spans="1:17" ht="33.75">
      <c r="A14" s="39" t="s">
        <v>45</v>
      </c>
      <c r="B14" s="41" t="s">
        <v>6</v>
      </c>
      <c r="C14" s="80">
        <v>134327.84000000003</v>
      </c>
      <c r="D14" s="82"/>
      <c r="E14" s="82">
        <f t="shared" si="2"/>
        <v>134327.84000000003</v>
      </c>
      <c r="F14" s="80">
        <v>761846</v>
      </c>
      <c r="G14" s="81"/>
      <c r="H14" s="81">
        <f t="shared" si="3"/>
        <v>761846</v>
      </c>
      <c r="I14" s="80">
        <v>137628.04</v>
      </c>
      <c r="J14" s="81"/>
      <c r="K14" s="82">
        <f t="shared" si="4"/>
        <v>137628.04</v>
      </c>
      <c r="L14" s="83">
        <f t="shared" si="5"/>
        <v>102.45682503344055</v>
      </c>
      <c r="M14" s="83"/>
      <c r="N14" s="83">
        <f t="shared" si="7"/>
        <v>102.45682503344055</v>
      </c>
      <c r="O14" s="83">
        <f t="shared" si="0"/>
        <v>18.06507351879514</v>
      </c>
      <c r="P14" s="83"/>
      <c r="Q14" s="83">
        <f t="shared" si="1"/>
        <v>18.06507351879514</v>
      </c>
    </row>
    <row r="15" spans="1:17" s="42" customFormat="1" ht="30.75" customHeight="1">
      <c r="A15" s="39" t="s">
        <v>56</v>
      </c>
      <c r="B15" s="41" t="s">
        <v>55</v>
      </c>
      <c r="C15" s="81"/>
      <c r="D15" s="82">
        <v>5400</v>
      </c>
      <c r="E15" s="82">
        <f t="shared" si="2"/>
        <v>5400</v>
      </c>
      <c r="F15" s="80">
        <v>55000</v>
      </c>
      <c r="G15" s="80">
        <v>615892.6599999999</v>
      </c>
      <c r="H15" s="81">
        <f t="shared" si="3"/>
        <v>670892.6599999999</v>
      </c>
      <c r="I15" s="81"/>
      <c r="J15" s="80">
        <v>243830.94</v>
      </c>
      <c r="K15" s="82">
        <f t="shared" si="4"/>
        <v>243830.94</v>
      </c>
      <c r="L15" s="84"/>
      <c r="M15" s="84"/>
      <c r="N15" s="84"/>
      <c r="O15" s="83">
        <f t="shared" si="0"/>
        <v>0</v>
      </c>
      <c r="P15" s="83">
        <f>J15/G15*100</f>
        <v>39.58984346395686</v>
      </c>
      <c r="Q15" s="83">
        <f t="shared" si="1"/>
        <v>36.34425513017239</v>
      </c>
    </row>
    <row r="16" spans="1:17" s="42" customFormat="1" ht="24.75" customHeight="1">
      <c r="A16" s="39" t="s">
        <v>46</v>
      </c>
      <c r="B16" s="41" t="s">
        <v>62</v>
      </c>
      <c r="C16" s="81"/>
      <c r="D16" s="82"/>
      <c r="E16" s="82">
        <f t="shared" si="2"/>
        <v>0</v>
      </c>
      <c r="F16" s="80">
        <v>468097</v>
      </c>
      <c r="G16" s="81"/>
      <c r="H16" s="81">
        <f t="shared" si="3"/>
        <v>468097</v>
      </c>
      <c r="I16" s="81"/>
      <c r="J16" s="81"/>
      <c r="K16" s="82">
        <f t="shared" si="4"/>
        <v>0</v>
      </c>
      <c r="L16" s="84"/>
      <c r="M16" s="84"/>
      <c r="N16" s="84"/>
      <c r="O16" s="84">
        <f t="shared" si="0"/>
        <v>0</v>
      </c>
      <c r="P16" s="84"/>
      <c r="Q16" s="84">
        <f aca="true" t="shared" si="8" ref="P16:Q19">K16/H16*100</f>
        <v>0</v>
      </c>
    </row>
    <row r="17" spans="1:17" ht="18">
      <c r="A17" s="39"/>
      <c r="B17" s="43" t="s">
        <v>1</v>
      </c>
      <c r="C17" s="82">
        <f aca="true" t="shared" si="9" ref="C17:K17">SUM(C9:C16)</f>
        <v>35332380.06000001</v>
      </c>
      <c r="D17" s="82">
        <f t="shared" si="9"/>
        <v>469969.6</v>
      </c>
      <c r="E17" s="82">
        <f t="shared" si="9"/>
        <v>35802349.660000004</v>
      </c>
      <c r="F17" s="81">
        <f t="shared" si="9"/>
        <v>83152921.33</v>
      </c>
      <c r="G17" s="81">
        <f t="shared" si="9"/>
        <v>3357708.66</v>
      </c>
      <c r="H17" s="81">
        <f t="shared" si="9"/>
        <v>86510629.99</v>
      </c>
      <c r="I17" s="81">
        <f t="shared" si="9"/>
        <v>17820053.99</v>
      </c>
      <c r="J17" s="81">
        <f t="shared" si="9"/>
        <v>790350.74</v>
      </c>
      <c r="K17" s="82">
        <f t="shared" si="9"/>
        <v>18610404.73</v>
      </c>
      <c r="L17" s="83">
        <f t="shared" si="5"/>
        <v>50.43547578662606</v>
      </c>
      <c r="M17" s="83">
        <f t="shared" si="6"/>
        <v>168.1706093330292</v>
      </c>
      <c r="N17" s="83">
        <f t="shared" si="7"/>
        <v>51.980959089934764</v>
      </c>
      <c r="O17" s="83">
        <f t="shared" si="0"/>
        <v>21.430460535811456</v>
      </c>
      <c r="P17" s="83">
        <f t="shared" si="8"/>
        <v>23.53839537704263</v>
      </c>
      <c r="Q17" s="83">
        <f t="shared" si="8"/>
        <v>21.512275118273013</v>
      </c>
    </row>
    <row r="18" spans="1:17" ht="51">
      <c r="A18" s="39"/>
      <c r="B18" s="44" t="s">
        <v>7</v>
      </c>
      <c r="C18" s="80">
        <v>15386920</v>
      </c>
      <c r="D18" s="82"/>
      <c r="E18" s="82">
        <f>C18+D18</f>
        <v>15386920</v>
      </c>
      <c r="F18" s="80">
        <v>11114260.530000001</v>
      </c>
      <c r="G18" s="81"/>
      <c r="H18" s="81">
        <f t="shared" si="3"/>
        <v>11114260.530000001</v>
      </c>
      <c r="I18" s="80">
        <v>6997525.529999999</v>
      </c>
      <c r="J18" s="81"/>
      <c r="K18" s="82">
        <f t="shared" si="4"/>
        <v>6997525.529999999</v>
      </c>
      <c r="L18" s="83">
        <f t="shared" si="5"/>
        <v>45.47710347489946</v>
      </c>
      <c r="M18" s="83"/>
      <c r="N18" s="83">
        <f t="shared" si="7"/>
        <v>45.47710347489946</v>
      </c>
      <c r="O18" s="83">
        <f t="shared" si="0"/>
        <v>62.95988393570614</v>
      </c>
      <c r="P18" s="83"/>
      <c r="Q18" s="83">
        <f t="shared" si="8"/>
        <v>62.95988393570614</v>
      </c>
    </row>
    <row r="19" spans="1:17" ht="18">
      <c r="A19" s="39"/>
      <c r="B19" s="43" t="s">
        <v>8</v>
      </c>
      <c r="C19" s="82">
        <f>C17+C18</f>
        <v>50719300.06000001</v>
      </c>
      <c r="D19" s="82">
        <f>D17+D18</f>
        <v>469969.6</v>
      </c>
      <c r="E19" s="82">
        <f>C19+D19</f>
        <v>51189269.66000001</v>
      </c>
      <c r="F19" s="82">
        <f>F17+F18</f>
        <v>94267181.86</v>
      </c>
      <c r="G19" s="82">
        <f>G17+G18</f>
        <v>3357708.66</v>
      </c>
      <c r="H19" s="82">
        <f>F19+G19</f>
        <v>97624890.52</v>
      </c>
      <c r="I19" s="82">
        <f>I17+I18</f>
        <v>24817579.519999996</v>
      </c>
      <c r="J19" s="82">
        <f>J17+J18</f>
        <v>790350.74</v>
      </c>
      <c r="K19" s="82">
        <f>I19+J19</f>
        <v>25607930.259999994</v>
      </c>
      <c r="L19" s="83">
        <f t="shared" si="5"/>
        <v>48.93123424542778</v>
      </c>
      <c r="M19" s="83">
        <f t="shared" si="6"/>
        <v>168.1706093330292</v>
      </c>
      <c r="N19" s="83">
        <f t="shared" si="7"/>
        <v>50.02597308007771</v>
      </c>
      <c r="O19" s="83">
        <f t="shared" si="0"/>
        <v>26.32684994960132</v>
      </c>
      <c r="P19" s="83">
        <f t="shared" si="8"/>
        <v>23.53839537704263</v>
      </c>
      <c r="Q19" s="83">
        <f t="shared" si="8"/>
        <v>26.230943895147114</v>
      </c>
    </row>
    <row r="20" spans="1:17" ht="18">
      <c r="A20" s="14"/>
      <c r="B20" s="15"/>
      <c r="C20" s="16"/>
      <c r="D20" s="16"/>
      <c r="E20" s="16"/>
      <c r="F20" s="16"/>
      <c r="G20" s="85"/>
      <c r="H20" s="85"/>
      <c r="I20" s="85"/>
      <c r="J20" s="85"/>
      <c r="K20" s="17"/>
      <c r="L20" s="16"/>
      <c r="M20" s="16"/>
      <c r="N20" s="16"/>
      <c r="O20" s="16"/>
      <c r="P20" s="16"/>
      <c r="Q20" s="16"/>
    </row>
    <row r="21" spans="1:17" ht="27" customHeight="1">
      <c r="A21" s="14"/>
      <c r="B21" s="2" t="s">
        <v>41</v>
      </c>
      <c r="C21" s="1"/>
      <c r="D21" s="1"/>
      <c r="E21" s="1"/>
      <c r="F21" s="2" t="s">
        <v>42</v>
      </c>
      <c r="G21" s="86"/>
      <c r="H21" s="85"/>
      <c r="I21" s="85"/>
      <c r="J21" s="85"/>
      <c r="K21" s="17"/>
      <c r="L21" s="16"/>
      <c r="M21" s="16"/>
      <c r="N21" s="16"/>
      <c r="O21" s="16"/>
      <c r="P21" s="16"/>
      <c r="Q21" s="16"/>
    </row>
    <row r="49" spans="14:16" ht="18">
      <c r="N49" s="5" t="s">
        <v>69</v>
      </c>
      <c r="O49" s="5"/>
      <c r="P49" s="1"/>
    </row>
    <row r="50" spans="14:16" ht="18">
      <c r="N50" s="3" t="s">
        <v>35</v>
      </c>
      <c r="O50" s="3"/>
      <c r="P50" s="2"/>
    </row>
    <row r="51" spans="14:16" ht="18">
      <c r="N51" s="117" t="s">
        <v>84</v>
      </c>
      <c r="O51" s="36"/>
      <c r="P51" s="118"/>
    </row>
    <row r="52" spans="5:16" ht="18">
      <c r="E52" s="163" t="s">
        <v>80</v>
      </c>
      <c r="F52" s="164"/>
      <c r="G52" s="164"/>
      <c r="H52" s="164"/>
      <c r="I52" s="164"/>
      <c r="J52" s="164"/>
      <c r="K52" s="164"/>
      <c r="N52" s="32"/>
      <c r="O52" s="36"/>
      <c r="P52" s="1"/>
    </row>
    <row r="53" spans="14:16" ht="18">
      <c r="N53" s="32"/>
      <c r="O53" s="36"/>
      <c r="P53" s="1"/>
    </row>
    <row r="54" ht="18">
      <c r="K54" s="11" t="s">
        <v>39</v>
      </c>
    </row>
    <row r="55" spans="1:17" ht="44.25" customHeight="1">
      <c r="A55" s="153" t="s">
        <v>0</v>
      </c>
      <c r="B55" s="150" t="s">
        <v>64</v>
      </c>
      <c r="C55" s="158" t="s">
        <v>76</v>
      </c>
      <c r="D55" s="159"/>
      <c r="E55" s="160"/>
      <c r="F55" s="147" t="s">
        <v>77</v>
      </c>
      <c r="G55" s="148"/>
      <c r="H55" s="149"/>
      <c r="I55" s="147" t="s">
        <v>78</v>
      </c>
      <c r="J55" s="148"/>
      <c r="K55" s="149"/>
      <c r="L55" s="147" t="s">
        <v>79</v>
      </c>
      <c r="M55" s="148"/>
      <c r="N55" s="149"/>
      <c r="O55" s="140" t="s">
        <v>11</v>
      </c>
      <c r="P55" s="141"/>
      <c r="Q55" s="142"/>
    </row>
    <row r="56" spans="1:18" ht="33.75" customHeight="1">
      <c r="A56" s="153"/>
      <c r="B56" s="150"/>
      <c r="C56" s="143" t="s">
        <v>9</v>
      </c>
      <c r="D56" s="161" t="s">
        <v>10</v>
      </c>
      <c r="E56" s="145" t="s">
        <v>1</v>
      </c>
      <c r="F56" s="143" t="s">
        <v>9</v>
      </c>
      <c r="G56" s="151" t="s">
        <v>10</v>
      </c>
      <c r="H56" s="154" t="s">
        <v>1</v>
      </c>
      <c r="I56" s="156" t="s">
        <v>9</v>
      </c>
      <c r="J56" s="151" t="s">
        <v>10</v>
      </c>
      <c r="K56" s="145" t="s">
        <v>1</v>
      </c>
      <c r="L56" s="143" t="s">
        <v>9</v>
      </c>
      <c r="M56" s="161" t="s">
        <v>10</v>
      </c>
      <c r="N56" s="145" t="s">
        <v>1</v>
      </c>
      <c r="O56" s="143" t="s">
        <v>9</v>
      </c>
      <c r="P56" s="161" t="s">
        <v>10</v>
      </c>
      <c r="Q56" s="145" t="s">
        <v>1</v>
      </c>
      <c r="R56" s="11" t="s">
        <v>13</v>
      </c>
    </row>
    <row r="57" spans="1:17" ht="2.25" customHeight="1">
      <c r="A57" s="153"/>
      <c r="B57" s="150"/>
      <c r="C57" s="144"/>
      <c r="D57" s="162"/>
      <c r="E57" s="146"/>
      <c r="F57" s="144"/>
      <c r="G57" s="152"/>
      <c r="H57" s="155"/>
      <c r="I57" s="157"/>
      <c r="J57" s="152"/>
      <c r="K57" s="146"/>
      <c r="L57" s="144"/>
      <c r="M57" s="162"/>
      <c r="N57" s="146"/>
      <c r="O57" s="144"/>
      <c r="P57" s="162"/>
      <c r="Q57" s="146"/>
    </row>
    <row r="58" spans="1:17" ht="39" customHeight="1">
      <c r="A58" s="39" t="s">
        <v>65</v>
      </c>
      <c r="B58" s="45" t="s">
        <v>66</v>
      </c>
      <c r="C58" s="33"/>
      <c r="D58" s="33"/>
      <c r="E58" s="33">
        <f>C58+D58</f>
        <v>0</v>
      </c>
      <c r="F58" s="37">
        <v>50000</v>
      </c>
      <c r="G58" s="38"/>
      <c r="H58" s="38">
        <f>F58+G58</f>
        <v>50000</v>
      </c>
      <c r="I58" s="37"/>
      <c r="J58" s="38"/>
      <c r="K58" s="38">
        <f>I58+J58</f>
        <v>0</v>
      </c>
      <c r="L58" s="34"/>
      <c r="M58" s="34"/>
      <c r="N58" s="34"/>
      <c r="O58" s="34">
        <f>I58/F58*100</f>
        <v>0</v>
      </c>
      <c r="P58" s="34"/>
      <c r="Q58" s="34">
        <f>K58/H58*100</f>
        <v>0</v>
      </c>
    </row>
    <row r="59" spans="1:17" ht="18">
      <c r="A59" s="39"/>
      <c r="B59" s="43" t="s">
        <v>1</v>
      </c>
      <c r="C59" s="78">
        <f aca="true" t="shared" si="10" ref="C59:K59">SUM(C58:C58)</f>
        <v>0</v>
      </c>
      <c r="D59" s="78">
        <f t="shared" si="10"/>
        <v>0</v>
      </c>
      <c r="E59" s="78">
        <f t="shared" si="10"/>
        <v>0</v>
      </c>
      <c r="F59" s="78">
        <f t="shared" si="10"/>
        <v>50000</v>
      </c>
      <c r="G59" s="78">
        <f t="shared" si="10"/>
        <v>0</v>
      </c>
      <c r="H59" s="78">
        <f t="shared" si="10"/>
        <v>50000</v>
      </c>
      <c r="I59" s="78">
        <f t="shared" si="10"/>
        <v>0</v>
      </c>
      <c r="J59" s="78">
        <f t="shared" si="10"/>
        <v>0</v>
      </c>
      <c r="K59" s="78">
        <f t="shared" si="10"/>
        <v>0</v>
      </c>
      <c r="L59" s="79"/>
      <c r="M59" s="79"/>
      <c r="N59" s="79"/>
      <c r="O59" s="79">
        <f>I59/F59*100</f>
        <v>0</v>
      </c>
      <c r="P59" s="79"/>
      <c r="Q59" s="79">
        <f>K59/H59*100</f>
        <v>0</v>
      </c>
    </row>
    <row r="62" spans="2:7" ht="18">
      <c r="B62" s="2" t="s">
        <v>41</v>
      </c>
      <c r="C62" s="1"/>
      <c r="D62" s="1"/>
      <c r="E62" s="1"/>
      <c r="F62" s="2" t="s">
        <v>42</v>
      </c>
      <c r="G62" s="86"/>
    </row>
  </sheetData>
  <sheetProtection/>
  <mergeCells count="46">
    <mergeCell ref="Q56:Q57"/>
    <mergeCell ref="E52:K52"/>
    <mergeCell ref="O55:Q55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A55:A57"/>
    <mergeCell ref="B55:B57"/>
    <mergeCell ref="C55:E55"/>
    <mergeCell ref="F55:H55"/>
    <mergeCell ref="I55:K55"/>
    <mergeCell ref="L55:N55"/>
    <mergeCell ref="L56:L57"/>
    <mergeCell ref="M56:M57"/>
    <mergeCell ref="N56:N57"/>
    <mergeCell ref="P7:P8"/>
    <mergeCell ref="L6:N6"/>
    <mergeCell ref="M7:M8"/>
    <mergeCell ref="N7:N8"/>
    <mergeCell ref="O56:O57"/>
    <mergeCell ref="P56:P57"/>
    <mergeCell ref="A6:A8"/>
    <mergeCell ref="H7:H8"/>
    <mergeCell ref="G7:G8"/>
    <mergeCell ref="F7:F8"/>
    <mergeCell ref="I7:I8"/>
    <mergeCell ref="K7:K8"/>
    <mergeCell ref="C6:E6"/>
    <mergeCell ref="C7:C8"/>
    <mergeCell ref="D7:D8"/>
    <mergeCell ref="E7:E8"/>
    <mergeCell ref="B4:P4"/>
    <mergeCell ref="O6:Q6"/>
    <mergeCell ref="O7:O8"/>
    <mergeCell ref="Q7:Q8"/>
    <mergeCell ref="I6:K6"/>
    <mergeCell ref="B6:B8"/>
    <mergeCell ref="F6:H6"/>
    <mergeCell ref="J7:J8"/>
    <mergeCell ref="L7:L8"/>
  </mergeCells>
  <printOptions/>
  <pageMargins left="0.5905511811023623" right="0.5905511811023623" top="1.1811023622047245" bottom="0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Сумы, 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С.Г.</dc:creator>
  <cp:keywords/>
  <dc:description/>
  <cp:lastModifiedBy>Пользователь</cp:lastModifiedBy>
  <cp:lastPrinted>2020-05-05T06:49:18Z</cp:lastPrinted>
  <dcterms:created xsi:type="dcterms:W3CDTF">2000-03-20T13:04:02Z</dcterms:created>
  <dcterms:modified xsi:type="dcterms:W3CDTF">2020-05-05T07:00:55Z</dcterms:modified>
  <cp:category/>
  <cp:version/>
  <cp:contentType/>
  <cp:contentStatus/>
</cp:coreProperties>
</file>